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https://dalekovod-my.sharepoint.com/personal/ivan_jurkovic_dalekovod_hr/Documents/Documents/Financijska izvješća/2026/Q3 2026/Hrvatski/"/>
    </mc:Choice>
  </mc:AlternateContent>
  <xr:revisionPtr revIDLastSave="7" documentId="13_ncr:1_{962359B7-1EC8-4331-9C6B-124549E02AE2}" xr6:coauthVersionLast="47" xr6:coauthVersionMax="47" xr10:uidLastSave="{0FDEA949-856F-4D66-97FB-C0EE00E66D3B}"/>
  <bookViews>
    <workbookView xWindow="28680" yWindow="-120" windowWidth="29040" windowHeight="15720" activeTab="4"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iterate="1"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I112" i="26"/>
  <c r="H112"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86" i="26" s="1"/>
  <c r="J63" i="26"/>
  <c r="H63" i="26"/>
  <c r="K62" i="26"/>
  <c r="K66" i="26" s="1"/>
  <c r="H62" i="26"/>
  <c r="H68" i="26" s="1"/>
  <c r="H64" i="26"/>
  <c r="I51" i="21"/>
  <c r="I53" i="21" s="1"/>
  <c r="H51" i="21"/>
  <c r="H53" i="21" s="1"/>
  <c r="J89" i="26" l="1"/>
  <c r="J85" i="26"/>
  <c r="I67" i="26"/>
  <c r="I68" i="26"/>
  <c r="J66" i="26"/>
  <c r="J68" i="26"/>
  <c r="K67" i="26"/>
  <c r="K89" i="26" s="1"/>
  <c r="K68" i="26"/>
  <c r="H66" i="26"/>
  <c r="H67" i="26"/>
  <c r="K85" i="26" l="1"/>
  <c r="K110" i="26"/>
  <c r="J110" i="26"/>
  <c r="J113" i="26" s="1"/>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K112" i="26" l="1"/>
  <c r="J112" i="26"/>
  <c r="H42" i="20"/>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<sst xmlns="http://schemas.openxmlformats.org/spreadsheetml/2006/main" count="549" uniqueCount="483">
  <si>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</si>
  <si>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</si>
  <si>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</si>
  <si>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</si>
  <si>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</si>
  <si>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</si>
  <si>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</si>
  <si>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</si>
  <si>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</si>
  <si>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</si>
  <si>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</si>
  <si>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</si>
  <si>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</si>
  <si>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</si>
  <si>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</si>
  <si>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</si>
  <si>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</si>
  <si>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</si>
  <si>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</si>
  <si>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</si>
  <si>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</si>
  <si>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</si>
  <si>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</si>
  <si>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</si>
  <si>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</si>
  <si>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</si>
  <si>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</si>
  <si>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</si>
  <si>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</si>
  <si>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</si>
  <si>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</si>
  <si>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</si>
  <si>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</si>
  <si>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</si>
  <si>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</si>
  <si>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</si>
  <si>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</si>
  <si>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</si>
  <si>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</si>
  <si>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</si>
  <si>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</si>
  <si>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</si>
  <si>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</si>
  <si>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</si>
  <si>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</si>
  <si>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</si>
  <si>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</si>
  <si>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</si>
  <si>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</si>
  <si>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</si>
  <si>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</si>
  <si>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</si>
  <si>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</si>
  <si>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</si>
  <si>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</si>
  <si>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</si>
  <si>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</si>
  <si>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</si>
  <si>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</si>
  <si>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</si>
  <si>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</si>
  <si>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</si>
  <si>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</si>
  <si>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</si>
  <si>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</si>
  <si>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</si>
  <si>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</si>
  <si>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</si>
  <si>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</si>
  <si>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</si>
  <si>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</si>
  <si>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</si>
  <si>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</si>
  <si>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</si>
  <si>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</si>
  <si>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</si>
  <si>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</si>
  <si>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</si>
  <si>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</si>
  <si>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</si>
  <si>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</si>
  <si>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</si>
  <si>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</si>
  <si>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</si>
  <si>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</si>
  <si>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</si>
  <si>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</si>
  <si>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</si>
  <si>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</si>
  <si>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</si>
  <si>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</si>
  <si>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</si>
  <si>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</si>
  <si>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</si>
  <si>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</si>
  <si>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</si>
  <si>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</si>
  <si>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</si>
  <si>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</si>
  <si>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</si>
  <si>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</si>
  <si>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</si>
  <si>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</si>
  <si>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</si>
  <si>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</si>
  <si>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</si>
  <si>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</si>
  <si>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</si>
  <si>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</si>
  <si>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</si>
  <si>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</si>
  <si>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</si>
  <si>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</si>
  <si>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</si>
  <si>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</si>
  <si>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</si>
  <si>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</si>
  <si>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</si>
  <si>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</si>
  <si>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</si>
  <si>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</si>
  <si>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</si>
  <si>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</si>
  <si>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</si>
  <si>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</si>
  <si>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</si>
  <si>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</si>
  <si>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</si>
  <si>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</si>
  <si>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</si>
  <si>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</si>
  <si>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</si>
  <si>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</si>
  <si>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</si>
  <si>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</si>
  <si>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</si>
  <si>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</si>
  <si>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</si>
  <si>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</si>
  <si>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</si>
  <si>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</si>
  <si>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</si>
  <si>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</si>
  <si>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</si>
  <si>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</si>
  <si>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</si>
  <si>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</si>
  <si>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</si>
  <si>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</si>
  <si>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</si>
  <si>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</si>
  <si>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</si>
  <si>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</si>
  <si>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</si>
  <si>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</si>
  <si>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</si>
  <si>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</si>
  <si>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</si>
  <si>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</si>
  <si>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</si>
  <si>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</si>
  <si>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</si>
  <si>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</si>
  <si>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</si>
  <si>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</si>
  <si>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</si>
  <si>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</si>
  <si>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</si>
  <si>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</si>
  <si>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</si>
  <si>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</si>
  <si>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</si>
  <si>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</si>
  <si>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</si>
  <si>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</si>
  <si>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</si>
  <si>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</si>
  <si>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</si>
  <si>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</si>
  <si>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</si>
  <si>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</si>
  <si>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</si>
  <si>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</si>
  <si>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</si>
  <si>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</si>
  <si>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</si>
  <si>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</si>
  <si>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</si>
  <si>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</si>
  <si>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</si>
  <si>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</si>
  <si>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</si>
  <si>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</si>
  <si>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</si>
  <si>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</si>
  <si>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</si>
  <si>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</si>
  <si>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</si>
  <si>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</si>
  <si>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</si>
  <si>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</si>
  <si>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</si>
  <si>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</si>
  <si>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</si>
  <si>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</si>
  <si>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</si>
  <si>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</si>
  <si>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</si>
  <si>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</si>
  <si>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</si>
  <si>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</si>
  <si>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</si>
  <si>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</si>
  <si>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</si>
  <si>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</si>
  <si>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</si>
  <si>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</si>
  <si>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</si>
  <si>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</si>
  <si>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</si>
  <si>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</si>
  <si>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</si>
  <si>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</si>
  <si>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</si>
  <si>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</si>
  <si>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</si>
  <si>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</si>
  <si>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</si>
  <si>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</si>
  <si>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</si>
  <si>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</si>
  <si>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</si>
  <si>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</si>
  <si>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</si>
  <si>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</si>
  <si>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</si>
  <si>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</si>
  <si>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</si>
  <si>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</si>
  <si>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</si>
  <si>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</si>
  <si>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</si>
  <si>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</si>
  <si>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</si>
  <si>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</si>
  <si>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</si>
  <si>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</si>
  <si>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</si>
  <si>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</si>
  <si>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</si>
  <si>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</si>
  <si>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</si>
  <si>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</si>
  <si>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</si>
  <si>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</si>
  <si>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</si>
  <si>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</si>
  <si>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</si>
  <si>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</si>
  <si>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</si>
  <si>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</si>
  <si>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</si>
  <si>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</si>
  <si>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</si>
  <si>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</si>
  <si>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</si>
  <si>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</si>
  <si>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</si>
  <si>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</si>
  <si>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</si>
  <si>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</si>
  <si>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</si>
  <si>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</si>
  <si>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</si>
  <si>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</si>
  <si>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</si>
  <si>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</si>
  <si>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</si>
  <si>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</si>
  <si>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</si>
  <si>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</si>
  <si>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</si>
  <si>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</si>
  <si>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</si>
  <si>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</si>
  <si>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</si>
  <si>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</si>
  <si>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</si>
  <si>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</si>
  <si>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</si>
  <si>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</si>
  <si>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</si>
  <si>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</si>
  <si>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</si>
  <si>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</si>
  <si>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</si>
  <si>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</si>
  <si>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</si>
  <si>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</si>
  <si>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</si>
  <si>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</si>
  <si>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</si>
  <si>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</si>
  <si>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</si>
  <si>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</si>
  <si>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</si>
  <si>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</si>
  <si>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</si>
  <si>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</si>
  <si>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</si>
  <si>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</si>
  <si>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</si>
  <si>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</si>
  <si>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</si>
  <si>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</si>
  <si>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</si>
  <si>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</si>
  <si>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</si>
  <si>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</si>
  <si>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</si>
  <si>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</si>
  <si>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</si>
  <si>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</si>
  <si>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</si>
  <si>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</si>
  <si>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</si>
  <si>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</si>
  <si>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</si>
  <si>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</si>
  <si>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</si>
  <si>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</si>
  <si>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</si>
  <si>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</si>
  <si>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</si>
  <si>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</si>
  <si>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</si>
  <si>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</si>
  <si>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</si>
  <si>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</si>
  <si>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</si>
  <si>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</si>
  <si>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</si>
  <si>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</si>
  <si>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</si>
  <si>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</si>
  <si>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</si>
  <si>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</si>
  <si>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</si>
  <si>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</si>
  <si>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</si>
  <si>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</si>
  <si>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</si>
  <si>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</si>
  <si>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</si>
  <si>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</si>
  <si>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</si>
  <si>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</si>
  <si>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</si>
  <si>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</si>
  <si>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</si>
  <si>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</si>
  <si>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</si>
  <si>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</si>
  <si>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</si>
  <si>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</si>
  <si>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</si>
  <si>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</si>
  <si>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</si>
  <si>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</si>
  <si>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</si>
  <si>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</si>
  <si>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</si>
  <si>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</si>
  <si>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</si>
  <si>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</si>
  <si>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</si>
  <si>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</si>
  <si>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</si>
  <si>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</si>
  <si>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</si>
  <si>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</si>
  <si>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</si>
  <si>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</si>
  <si>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</si>
  <si>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</si>
  <si>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</si>
  <si>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</si>
  <si>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</si>
  <si>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</si>
  <si>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</si>
  <si>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</si>
  <si>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</si>
  <si>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</si>
  <si>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</si>
  <si>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</si>
  <si>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</si>
  <si>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</si>
  <si>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</si>
  <si>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</si>
  <si>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</si>
  <si>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</si>
  <si>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</si>
  <si>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</si>
  <si>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</si>
  <si>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</si>
  <si>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</si>
  <si>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</si>
  <si>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</si>
  <si>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</si>
  <si>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</si>
  <si>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</si>
  <si>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</si>
  <si>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</si>
  <si>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</si>
  <si>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</si>
  <si>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</si>
  <si>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</si>
  <si>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</si>
  <si>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</si>
  <si>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</si>
  <si>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</si>
  <si>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</si>
  <si>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</si>
  <si>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</si>
  <si>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</si>
  <si>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</si>
  <si>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</si>
  <si>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</si>
  <si>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</si>
  <si>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</si>
  <si>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</si>
  <si>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</si>
  <si>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</si>
  <si>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</si>
  <si>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</si>
  <si>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</si>
  <si>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</si>
  <si>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</si>
  <si>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</si>
  <si>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</si>
  <si>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</si>
  <si>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</si>
  <si>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</si>
  <si>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</si>
  <si>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</si>
  <si>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</si>
  <si>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</si>
  <si>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</si>
  <si>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</si>
  <si>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 Dalekovod.d.d.</t>
  </si>
  <si>
    <t>01.01.2026.</t>
  </si>
  <si>
    <t>03275531</t>
  </si>
  <si>
    <t>HR</t>
  </si>
  <si>
    <t>74780000W0KHNRDW7I05</t>
  </si>
  <si>
    <t>080010093</t>
  </si>
  <si>
    <t>47911242222</t>
  </si>
  <si>
    <t>1216</t>
  </si>
  <si>
    <t>Dalekovod d.d.</t>
  </si>
  <si>
    <t>ZAGREB</t>
  </si>
  <si>
    <t>Marijana Čavića 4</t>
  </si>
  <si>
    <t>dalekovod@dalekovod.hr</t>
  </si>
  <si>
    <t>www.dalekovod.hr</t>
  </si>
  <si>
    <t>Eugen Paić-Karega</t>
  </si>
  <si>
    <t>+38512411111</t>
  </si>
  <si>
    <t>eugen.paic-karega@dalekovod.hr</t>
  </si>
  <si>
    <t>Obveznik: DALEKOVOD D.D.</t>
  </si>
  <si>
    <r>
      <rPr>
        <b/>
        <sz val="10"/>
        <rFont val="Arial"/>
        <family val="2"/>
        <charset val="238"/>
      </rPr>
      <t>Dalekovod dioničko društvo za inženjering, proizvodnju i izgradnju</t>
    </r>
    <r>
      <rPr>
        <sz val="10"/>
        <rFont val="Arial"/>
        <family val="2"/>
        <charset val="238"/>
      </rPr>
      <t xml:space="preserve">
Ulica Marijana Čavića 4, 10 000 Zagreb, Hrvatska, 10001 Zagreb, P.P. 128
URL: www.dalekovod.hr, www.dalekovod.com
E-mail: dalekovod@dalekovod.hr
Temeljni kapital: 41.247.193,00 eur. Broj dionica:  41.247.193 
IBAN: HR8323600001101226102 ZABA Zagreb
MBS: 080010093, Trgovački sud u Zagrebu
MB: 3275531              OIB: 47911242222
Oznaka djelatnosti: 71.12 (Inženjerstvo i s njim povezano tehničko savjetovanje)</t>
    </r>
  </si>
  <si>
    <r>
      <rPr>
        <b/>
        <sz val="10"/>
        <rFont val="Arial"/>
        <family val="2"/>
        <charset val="238"/>
      </rPr>
      <t>Osnovni podaci (nastavak)</t>
    </r>
    <r>
      <rPr>
        <sz val="10"/>
        <rFont val="Arial"/>
        <family val="2"/>
        <charset val="238"/>
      </rPr>
      <t xml:space="preserve">
Opis proizvoda i usluga
Dalekovod d.d. se vremenom specijalizirao za izvođenje ugovora po sistemu „ključ u ruke“ u sljedećim područjima:
• elektroenergetskih objekata, posebice dalekovoda od 0,4 do 750 kV
• transformatorskih stanica svih razina i naponskih razina do 500 kV
• zračnih, podzemnih i podvodnih kabela do 110 kV
• telekomunikacijskih objekata, svih vrsta mreža i antena
• proizvodnje ovjesne i spojne opreme za dalekovode i trafostanice od 0,4 do 750 kV
• izrade i ugradnje svih metalnih dijelova za prometnice, a posebice za cestovnu rasvjetu, 
zaštitne ograde i signalizaciju u prometu,  rasvjete tunela i upravljanja prometom
• elektrifikacije željezničkih pruga i tramvaja  
Promjene u Izvještaju o financijskog položaju i poslovnom rezultatima
Najznačajniji poslovni događaji vezani promjenama u izvještaju o financijskog položaju i poslovnim rezultatima za izvještajno polugodišnje razdoblje izdavatelja u odnosu na zadnju poslovnu godinu su opisani u Izvješću Uprave koji je objavljen zajedno sa ovim financijskim izvještajima
Pristup financijskim izvještajima 
Revidirani godišnji financijski izvještaji za Društvo i Grupu za 2025. godinu, objavljen su na web stranicama Društva (www.dalekovod.hr) i Zagrebačke burze (eho.zse.hr). </t>
    </r>
  </si>
  <si>
    <r>
      <rPr>
        <b/>
        <sz val="10"/>
        <rFont val="Arial"/>
        <family val="2"/>
        <charset val="238"/>
      </rPr>
      <t>Računovodstvene  politike</t>
    </r>
    <r>
      <rPr>
        <sz val="10"/>
        <rFont val="Arial"/>
        <family val="2"/>
        <charset val="238"/>
      </rPr>
      <t xml:space="preserve">
Računovodstvene politike Društva i Grupe koje se primjenjuju prilikom sastavljanja financijskih izvještaja za 2026. godinu iste su kao i računovodstvene politike koje su bile primijenjene u godišnjem financijskom izvještaju za 2025. godinu.
</t>
    </r>
    <r>
      <rPr>
        <b/>
        <sz val="10"/>
        <rFont val="Arial"/>
        <family val="2"/>
        <charset val="238"/>
      </rPr>
      <t xml:space="preserve">
Poslovni rezultat 
</t>
    </r>
    <r>
      <rPr>
        <sz val="10"/>
        <rFont val="Arial"/>
        <family val="2"/>
        <charset val="238"/>
      </rPr>
      <t>Objašnjenje poslovnih rezultata Društva i Grupe dan je u Izvješću Uprave koji je prilog ovim financijskim izvještajima.</t>
    </r>
  </si>
  <si>
    <r>
      <rPr>
        <b/>
        <sz val="10"/>
        <rFont val="Arial"/>
        <family val="2"/>
        <charset val="238"/>
      </rPr>
      <t>Ostale objave</t>
    </r>
    <r>
      <rPr>
        <sz val="10"/>
        <rFont val="Arial"/>
        <family val="2"/>
        <charset val="238"/>
      </rPr>
      <t xml:space="preserve">
Ostale objave vezane uz razumijevanje i interpretaciju ovih izvještaja su navedene u sklopu Izvješća Uprave koji je prilog ovim financijskim izvještajima. </t>
    </r>
  </si>
  <si>
    <r>
      <rPr>
        <b/>
        <sz val="10"/>
        <rFont val="Arial"/>
        <family val="2"/>
        <charset val="238"/>
      </rPr>
      <t xml:space="preserve">Popis povezanih poduzetnika </t>
    </r>
    <r>
      <rPr>
        <sz val="10"/>
        <rFont val="Arial"/>
        <family val="2"/>
        <charset val="238"/>
      </rPr>
      <t xml:space="preserve">
Popis povezanih poduzetnika dan je u sklopu Izvješća Uprave koji je prilog ovim financijskim izvještajima. U nastavku je prikazan iznos kapitala za svako povezano društvo u kojem Dalekovod d.d. ima udio ili društvo u vlasništvu ovisno društva.</t>
    </r>
  </si>
  <si>
    <t>30.09.2026.</t>
  </si>
  <si>
    <t>stanje na dan 30.09.2026.</t>
  </si>
  <si>
    <t>u razdoblju 01.01.2026 do 30.09.2026</t>
  </si>
  <si>
    <t>u razdoblju 01.01.2026. do 30.09.2026.</t>
  </si>
  <si>
    <r>
      <rPr>
        <b/>
        <sz val="10"/>
        <rFont val="Arial"/>
        <family val="2"/>
        <charset val="238"/>
      </rPr>
      <t xml:space="preserve">BILJEŠKE UZ FINANCIJSKE IZVJEŠTAJE - TFI
(koji se sastavljaju za tromjesečna razdoblja)
Naziv izdavatelja: </t>
    </r>
    <r>
      <rPr>
        <sz val="10"/>
        <rFont val="Arial"/>
        <family val="2"/>
        <charset val="238"/>
      </rPr>
      <t xml:space="preserve">  DALEKOVOD D.D.
</t>
    </r>
    <r>
      <rPr>
        <b/>
        <sz val="10"/>
        <rFont val="Arial"/>
        <family val="2"/>
        <charset val="238"/>
      </rPr>
      <t>OIB:</t>
    </r>
    <r>
      <rPr>
        <sz val="10"/>
        <rFont val="Arial"/>
        <family val="2"/>
        <charset val="238"/>
      </rPr>
      <t xml:space="preserve">   47911242222
</t>
    </r>
    <r>
      <rPr>
        <b/>
        <sz val="10"/>
        <rFont val="Arial"/>
        <family val="2"/>
        <charset val="238"/>
      </rPr>
      <t>Izvještajno razdoblje:</t>
    </r>
    <r>
      <rPr>
        <sz val="10"/>
        <rFont val="Arial"/>
        <family val="2"/>
        <charset val="238"/>
      </rPr>
      <t xml:space="preserve"> 01.01.2026-30.09.2026</t>
    </r>
  </si>
  <si>
    <r>
      <rPr>
        <b/>
        <sz val="10"/>
        <rFont val="Arial"/>
        <family val="2"/>
        <charset val="238"/>
      </rPr>
      <t>Prihodi i rashodi</t>
    </r>
    <r>
      <rPr>
        <sz val="10"/>
        <rFont val="Arial"/>
        <family val="2"/>
        <charset val="238"/>
      </rPr>
      <t xml:space="preserve">
Sve značajnije promjene u prihodima i rashodima Društva i Grupe navedene su u Izvješću Uprave koji je prilog ovim financijskim izvještajima.
</t>
    </r>
    <r>
      <rPr>
        <b/>
        <sz val="10"/>
        <rFont val="Arial"/>
        <family val="2"/>
        <charset val="238"/>
      </rPr>
      <t xml:space="preserve">
Posudbe
</t>
    </r>
    <r>
      <rPr>
        <sz val="10"/>
        <rFont val="Arial"/>
        <family val="2"/>
        <charset val="238"/>
      </rPr>
      <t xml:space="preserve">Iznos kredita i ostalih posudbi Društva i Grupe detaljnije je opisan i prikazan u Izvješću Uprave koji je prilog ovim financijskim izvještajima.
</t>
    </r>
    <r>
      <rPr>
        <b/>
        <sz val="10"/>
        <rFont val="Arial"/>
        <family val="2"/>
        <charset val="238"/>
      </rPr>
      <t xml:space="preserve">
Zaposleni
</t>
    </r>
    <r>
      <rPr>
        <sz val="10"/>
        <rFont val="Arial"/>
        <family val="2"/>
        <charset val="238"/>
      </rPr>
      <t>Na dan 30. rujna 2026. u Društvu je bilo zaposleno 877 osoba, dok je u Grupi zaposleno 1.227 osoba.</t>
    </r>
  </si>
  <si>
    <r>
      <rPr>
        <b/>
        <sz val="10"/>
        <rFont val="Arial"/>
        <family val="2"/>
        <charset val="238"/>
      </rPr>
      <t xml:space="preserve">Kapitalizacija troškova
</t>
    </r>
    <r>
      <rPr>
        <sz val="10"/>
        <rFont val="Arial"/>
        <family val="2"/>
        <charset val="238"/>
      </rPr>
      <t>Društvo i Grupa u prvih devet mjeseci 2026. godine nisu kapitalizirali troškove plaća.</t>
    </r>
    <r>
      <rPr>
        <b/>
        <sz val="10"/>
        <rFont val="Arial"/>
        <family val="2"/>
        <charset val="238"/>
      </rPr>
      <t xml:space="preserve">
Odgođena porezna imovina i obveza
</t>
    </r>
    <r>
      <rPr>
        <sz val="10"/>
        <rFont val="Arial"/>
        <family val="2"/>
        <charset val="238"/>
      </rPr>
      <t>Društvo i Grupa u sklopu Izvještaja o financijskom položaju imaju iskazanu Odgođenu poreznu obvezu (2,1 milijun eura) i Odgođenu poreznu imovinu (1,9 milijuna eura). Društvo je priznalo Odgođenu poreznu imovinu na temelju prenesenih poreznih gubitaka.</t>
    </r>
    <r>
      <rPr>
        <b/>
        <sz val="10"/>
        <rFont val="Arial"/>
        <family val="2"/>
        <charset val="238"/>
      </rPr>
      <t xml:space="preserve">
Kapital
</t>
    </r>
    <r>
      <rPr>
        <sz val="10"/>
        <rFont val="Arial"/>
        <family val="2"/>
        <charset val="238"/>
      </rPr>
      <t xml:space="preserve">Na dan 30. rujna 2026. godine kapital je podijeljen na 41.247.193 dionica nominalne vrijednosti 1,00 eura po dionici. </t>
    </r>
  </si>
  <si>
    <r>
      <rPr>
        <b/>
        <sz val="10"/>
        <rFont val="Arial"/>
        <family val="2"/>
        <charset val="238"/>
      </rPr>
      <t xml:space="preserve">Struktura dioničara na dan 30. rujna 2026. godine je sljedeća: </t>
    </r>
    <r>
      <rPr>
        <sz val="10"/>
        <rFont val="Arial"/>
        <family val="2"/>
        <charset val="238"/>
      </rPr>
      <t xml:space="preserve">
 	</t>
    </r>
  </si>
  <si>
    <r>
      <rPr>
        <b/>
        <sz val="10"/>
        <rFont val="Arial"/>
        <family val="2"/>
        <charset val="238"/>
      </rPr>
      <t xml:space="preserve">Pripajanje, spajanje, prodaja, osnivanje
</t>
    </r>
    <r>
      <rPr>
        <sz val="10"/>
        <rFont val="Arial"/>
        <family val="2"/>
        <charset val="238"/>
      </rPr>
      <t xml:space="preserve">U prvih devet mjeseci 2026. godine nije bilo spajanja, pripajanja i osnivanja.
</t>
    </r>
    <r>
      <rPr>
        <b/>
        <sz val="10"/>
        <rFont val="Arial"/>
        <family val="2"/>
        <charset val="238"/>
      </rPr>
      <t xml:space="preserve">
Neizvjesnost
</t>
    </r>
    <r>
      <rPr>
        <sz val="10"/>
        <rFont val="Arial"/>
        <family val="2"/>
        <charset val="238"/>
      </rPr>
      <t>U prvih devet mjeseci 2026. godini nije bilo identificiranih stavki sumnjivih i spornih potraživanja, a koja utječu na kontinuitet poslovanja Društva i Grupe.</t>
    </r>
  </si>
  <si>
    <r>
      <rPr>
        <b/>
        <sz val="10"/>
        <rFont val="Arial"/>
        <family val="2"/>
        <charset val="238"/>
      </rPr>
      <t xml:space="preserve">Događaji nakon datuma bilance
</t>
    </r>
    <r>
      <rPr>
        <sz val="10"/>
        <rFont val="Arial"/>
        <family val="2"/>
        <charset val="238"/>
      </rPr>
      <t xml:space="preserve">Na dan 30. rujna 2026. godine nema evidentiranih događaja nakon datuma bilance.
</t>
    </r>
  </si>
  <si>
    <r>
      <rPr>
        <b/>
        <sz val="10"/>
        <rFont val="Arial"/>
        <family val="2"/>
        <charset val="238"/>
      </rPr>
      <t>Potencijalne i preuzete obveze</t>
    </r>
    <r>
      <rPr>
        <sz val="10"/>
        <rFont val="Arial"/>
        <family val="2"/>
        <charset val="238"/>
      </rPr>
      <t xml:space="preserve">
Na dan 30. rujna 2026. godine Grupa ima sklopljene ugovore čije je izvršenje počelo, ali nije dovršeno. Prihodi koji trebaju nastati po ovim ugovorima procijenjeni su na iznos od 852 milijuna eura.
Na dan 30. rujna 2026. godine Grupa i Društvo su izloženi potencijalnim obvezama s osnova izdanih bankovnih garancija (kao sredstvo osiguranja naplate, sigurnosti kvalitete izvedenih radova) u ukupnom iznosu od 93.838 tisuća eura i 84.502 tisuće eura (na dan 31.12.2025: 89.063 tisuće eura Grupa i 78.020 tisuća eura Društvo). Društvo je dodatno izloženo kao sudužnik ovisnih društava u ukupnom iznosu 10.294 tisuće eura (na dan 31.12.2025: 12.636 tisuće eura). Tijekom 2025. godine došlo je do naplate  po garanciji od investitora AD Mepso u iznosu 780 tis EUR po projektu izgradnje dalekovoda Skopje – Veles. Smatramo da je predmetna naplata neosnovana te i dalje traje postupak sporazumnog mirenja koji će rezultirati refundacijom naplaćenog iznosa. Po ostalim izloženostima Grupa i Društvo procjenjuju da nije izvjesno da će doći do naplate potencijalnih obveza s osnove bankarskih garancija obzirom da Grupa i Društvo kao i u prijašnjim razdobljima ispunjavaju ugovorne obveze s osnove projekata u zadanoj kvaliteti i ugovorenim rokovima.
Tijekom redovnog poslovanja, Grupa je imala nekoliko sudskih sporova, bilo kao tužitelj ili kao tuženik. Prema mišljenju Uprave i pravnog savjetnika, rezervacija je napravljena za one sporove koji će potencijalno rezultirati gubitkom. Uz sporove za koje je kreirana rezervacija postoje i sudski sporovi koji prema mišljenju Uprave i pravnog savjetnika neće rezultirati gubicima.</t>
    </r>
  </si>
  <si>
    <r>
      <rPr>
        <b/>
        <sz val="10"/>
        <rFont val="Arial"/>
        <family val="2"/>
        <charset val="238"/>
      </rPr>
      <t>Osnovni podaci</t>
    </r>
    <r>
      <rPr>
        <sz val="10"/>
        <rFont val="Arial"/>
        <family val="2"/>
        <charset val="238"/>
      </rPr>
      <t xml:space="preserve">
</t>
    </r>
    <r>
      <rPr>
        <b/>
        <sz val="10"/>
        <rFont val="Arial"/>
        <family val="2"/>
        <charset val="238"/>
      </rPr>
      <t xml:space="preserve">UPRAVA
</t>
    </r>
    <r>
      <rPr>
        <sz val="10"/>
        <rFont val="Arial"/>
        <family val="2"/>
        <charset val="238"/>
      </rPr>
      <t>Eugen Paić-Karega – predsjednik Uprave
Tvrtko Zlopaša – član Uprave</t>
    </r>
    <r>
      <rPr>
        <b/>
        <sz val="10"/>
        <rFont val="Arial"/>
        <family val="2"/>
        <charset val="238"/>
      </rPr>
      <t xml:space="preserve">
NADZORNI ODBOR 
</t>
    </r>
    <r>
      <rPr>
        <sz val="10"/>
        <rFont val="Arial"/>
        <family val="2"/>
        <charset val="238"/>
      </rPr>
      <t>Gordan Kolak (predsjednik Nadzornog odbora), 
Ivan Paić (zamjenik predsjednika nadzornog odbora), 
Martina Pejić (član Nadzornog odbora),
Dalibor Štrlek (član Nadzornog odbora),
Vlatka Kamenić Jagodić (član Nadzornog odbora).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</si>
</sst>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285">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3" fillId="0" borderId="0" xfId="0" applyFont="1" applyAlignment="1">
      <alignment vertical="top"/>
    </xf>
    <xf numFmtId="0" fontId="3" fillId="0" borderId="0" xfId="5" applyAlignment="1">
      <alignment horizontal="left" vertical="center" wrapText="1"/>
    </xf>
    <xf numFmtId="0" fontId="3" fillId="0" borderId="0" xfId="5" applyAlignment="1">
      <alignment vertical="center" wrapText="1"/>
    </xf>
    <xf numFmtId="0" fontId="3" fillId="0" borderId="0" xfId="5" applyAlignment="1">
      <alignment wrapText="1"/>
    </xf>
    <xf numFmtId="0" fontId="3" fillId="0" borderId="0" xfId="5" applyAlignment="1">
      <alignment vertical="top" wrapText="1"/>
    </xf>
    <xf numFmtId="0" fontId="3" fillId="0" borderId="0" xfId="5" applyAlignment="1">
      <alignment horizontal="left" vertical="top" wrapText="1"/>
    </xf>
    <xf numFmtId="3" fontId="6" fillId="0" borderId="12" xfId="5" applyNumberFormat="1" applyFont="1" applyBorder="1" applyAlignment="1" applyProtection="1">
      <alignment horizontal="right" vertical="center" shrinkToFit="1"/>
      <protection locked="0"/>
    </xf>
    <xf numFmtId="0" fontId="5" fillId="0" borderId="17" xfId="4" applyFont="1" applyBorder="1" applyAlignment="1" applyProtection="1">
      <alignment horizontal="center" vertical="center"/>
      <protection locked="0"/>
    </xf>
    <xf numFmtId="0" fontId="6" fillId="11" borderId="13" xfId="4" applyFont="1" applyFill="1" applyBorder="1" applyAlignment="1">
      <alignment horizontal="right" vertical="center" wrapText="1"/>
    </xf>
    <xf numFmtId="0" fontId="6" fillId="11" borderId="0" xfId="4" applyFont="1" applyFill="1" applyAlignment="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Alignment="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0" xfId="4" applyFont="1" applyFill="1" applyAlignment="1">
      <alignment horizontal="center" vertical="center"/>
    </xf>
    <xf numFmtId="0" fontId="6" fillId="11" borderId="1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30" fillId="11" borderId="0" xfId="4" applyFont="1" applyFill="1" applyAlignment="1">
      <alignment vertical="top"/>
    </xf>
    <xf numFmtId="0" fontId="6" fillId="11" borderId="0" xfId="4" applyFont="1" applyFill="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protection locked="0"/>
    </xf>
    <xf numFmtId="0" fontId="30" fillId="11" borderId="0" xfId="4" applyFont="1" applyFill="1" applyProtection="1">
      <protection locked="0"/>
    </xf>
    <xf numFmtId="0" fontId="30" fillId="11" borderId="0" xfId="4" applyFont="1" applyFill="1" applyAlignment="1" applyProtection="1">
      <alignment vertical="top" wrapText="1"/>
      <protection locked="0"/>
    </xf>
    <xf numFmtId="0" fontId="6" fillId="11" borderId="13" xfId="4" applyFont="1" applyFill="1" applyBorder="1" applyAlignment="1">
      <alignment horizontal="center" vertical="center"/>
    </xf>
    <xf numFmtId="0" fontId="6" fillId="11" borderId="13" xfId="4" applyFont="1" applyFill="1" applyBorder="1" applyAlignment="1">
      <alignment horizontal="right" vertical="center"/>
    </xf>
    <xf numFmtId="0" fontId="6" fillId="11" borderId="0" xfId="4" applyFont="1" applyFill="1" applyAlignment="1">
      <alignment horizontal="right" vertical="center"/>
    </xf>
    <xf numFmtId="0" fontId="31"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14" xfId="4" applyFont="1" applyFill="1" applyBorder="1" applyAlignment="1">
      <alignment horizontal="right" vertical="center" wrapText="1"/>
    </xf>
    <xf numFmtId="0" fontId="31" fillId="11" borderId="13" xfId="4" applyFont="1" applyFill="1" applyBorder="1" applyAlignment="1">
      <alignment vertical="center"/>
    </xf>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4" xfId="4" applyFont="1" applyFill="1" applyBorder="1" applyAlignment="1">
      <alignment horizontal="right" vertical="center"/>
    </xf>
    <xf numFmtId="0" fontId="30" fillId="11" borderId="0" xfId="4" applyFont="1" applyFill="1" applyAlignment="1">
      <alignment wrapText="1"/>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30" fillId="11" borderId="13" xfId="4" applyFont="1" applyFill="1" applyBorder="1" applyAlignment="1">
      <alignment wrapText="1"/>
    </xf>
    <xf numFmtId="0" fontId="6"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6" fillId="11"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6" fillId="0" borderId="12" xfId="0" applyFont="1" applyBorder="1" applyAlignment="1">
      <alignment horizontal="left" vertical="center" wrapText="1" inden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6" fillId="11" borderId="12" xfId="0" applyFont="1" applyFill="1" applyBorder="1" applyAlignment="1">
      <alignment horizontal="left" vertical="center" wrapText="1" indent="1"/>
    </xf>
    <xf numFmtId="0" fontId="16" fillId="9" borderId="12" xfId="0" applyFont="1" applyFill="1" applyBorder="1" applyAlignment="1">
      <alignment horizontal="left" vertical="center" wrapTex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5" fillId="10" borderId="12" xfId="0" applyFont="1" applyFill="1" applyBorder="1" applyAlignment="1">
      <alignment horizontal="left" vertical="center" wrapText="1"/>
    </xf>
    <xf numFmtId="0" fontId="13" fillId="10" borderId="12" xfId="0" applyFont="1" applyFill="1" applyBorder="1" applyAlignment="1">
      <alignment horizontal="left" vertical="center" wrapText="1"/>
    </xf>
    <xf numFmtId="0" fontId="13" fillId="7" borderId="12" xfId="0" applyFont="1" applyFill="1" applyBorder="1" applyAlignment="1">
      <alignment horizontal="left" vertical="center" wrapText="1" shrinkToFit="1"/>
    </xf>
    <xf numFmtId="0" fontId="13" fillId="0" borderId="12" xfId="0" applyFont="1" applyBorder="1" applyAlignment="1">
      <alignment horizontal="left" vertical="center" wrapText="1"/>
    </xf>
    <xf numFmtId="0" fontId="6" fillId="10" borderId="12" xfId="0" applyFont="1" applyFill="1" applyBorder="1" applyAlignment="1">
      <alignment horizontal="left" vertical="center" wrapTex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6" fillId="0" borderId="7" xfId="0" applyFont="1" applyBorder="1" applyAlignment="1">
      <alignment horizontal="left" vertical="center" wrapText="1"/>
    </xf>
    <xf numFmtId="0" fontId="5" fillId="9" borderId="7" xfId="0" applyFont="1" applyFill="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13" fillId="9" borderId="8" xfId="0" applyFont="1" applyFill="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6" fillId="0" borderId="11" xfId="0" applyFont="1" applyBorder="1" applyAlignment="1">
      <alignment horizontal="left" vertical="center" wrapText="1" indent="1"/>
    </xf>
    <xf numFmtId="0" fontId="6" fillId="0" borderId="11" xfId="0" applyFont="1" applyBorder="1" applyAlignment="1">
      <alignment horizontal="left" vertical="center" wrapText="1"/>
    </xf>
    <xf numFmtId="0" fontId="21" fillId="9" borderId="12" xfId="0" applyFont="1" applyFill="1" applyBorder="1" applyAlignment="1">
      <alignment horizontal="left" vertical="center" wrapText="1"/>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1" fillId="6" borderId="12" xfId="0" applyFont="1" applyFill="1" applyBorder="1" applyAlignment="1">
      <alignment horizontal="left" vertical="center"/>
    </xf>
    <xf numFmtId="0" fontId="4" fillId="0" borderId="12" xfId="0" applyFont="1" applyBorder="1" applyAlignment="1">
      <alignment vertical="center"/>
    </xf>
    <xf numFmtId="0" fontId="4" fillId="0" borderId="12" xfId="0" applyFont="1" applyBorder="1"/>
    <xf numFmtId="0" fontId="19" fillId="0" borderId="12" xfId="0" applyFont="1" applyBorder="1" applyAlignment="1">
      <alignment horizontal="left" vertical="center" wrapText="1"/>
    </xf>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3" fillId="6" borderId="12" xfId="0" applyFont="1" applyFill="1" applyBorder="1" applyAlignment="1">
      <alignment vertical="center"/>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00CDEDE2-9F41-43DD-924B-CC4A5951E0FC}"/>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5745070</xdr:colOff>
      <xdr:row>7</xdr:row>
      <xdr:rowOff>2655454</xdr:rowOff>
    </xdr:to>
    <xdr:pic>
      <xdr:nvPicPr>
        <xdr:cNvPr id="2" name="Picture 1">
          <a:extLst>
            <a:ext uri="{FF2B5EF4-FFF2-40B4-BE49-F238E27FC236}">
              <a16:creationId xmlns:a16="http://schemas.microsoft.com/office/drawing/2014/main" id="{AD7D5673-FAD4-4485-B628-8B1DB3518EB2}"/>
            </a:ext>
          </a:extLst>
        </xdr:cNvPr>
        <xdr:cNvPicPr>
          <a:picLocks noChangeAspect="1"/>
        </xdr:cNvPicPr>
      </xdr:nvPicPr>
      <xdr:blipFill>
        <a:blip xmlns:r="http://schemas.openxmlformats.org/officeDocument/2006/relationships" r:embed="rId1"/>
        <a:stretch>
          <a:fillRect/>
        </a:stretch>
      </xdr:blipFill>
      <xdr:spPr>
        <a:xfrm>
          <a:off x="0" y="11343409"/>
          <a:ext cx="5745070" cy="2655454"/>
        </a:xfrm>
        <a:prstGeom prst="rect">
          <a:avLst/>
        </a:prstGeom>
      </xdr:spPr>
    </xdr:pic>
    <xdr:clientData/>
  </xdr:twoCellAnchor>
  <xdr:twoCellAnchor editAs="oneCell">
    <xdr:from>
      <xdr:col>0</xdr:col>
      <xdr:colOff>230909</xdr:colOff>
      <xdr:row>10</xdr:row>
      <xdr:rowOff>43295</xdr:rowOff>
    </xdr:from>
    <xdr:to>
      <xdr:col>0</xdr:col>
      <xdr:colOff>7652725</xdr:colOff>
      <xdr:row>10</xdr:row>
      <xdr:rowOff>2641023</xdr:rowOff>
    </xdr:to>
    <xdr:pic>
      <xdr:nvPicPr>
        <xdr:cNvPr id="3" name="Picture 2">
          <a:extLst>
            <a:ext uri="{FF2B5EF4-FFF2-40B4-BE49-F238E27FC236}">
              <a16:creationId xmlns:a16="http://schemas.microsoft.com/office/drawing/2014/main" id="{1CC0C83F-CC3B-4A45-A104-2C150A67EC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0909" y="15932727"/>
          <a:ext cx="7421816" cy="2597728"/>
        </a:xfrm>
        <a:prstGeom prst="rect">
          <a:avLst/>
        </a:prstGeom>
        <a:noFill/>
        <a:ln>
          <a:noFill/>
        </a:ln>
      </xdr:spPr>
    </xdr:pic>
    <xdr:clientData/>
  </xdr:twoCellAnchor>
  <xdr:twoCellAnchor editAs="oneCell">
    <xdr:from>
      <xdr:col>0</xdr:col>
      <xdr:colOff>202045</xdr:colOff>
      <xdr:row>15</xdr:row>
      <xdr:rowOff>43295</xdr:rowOff>
    </xdr:from>
    <xdr:to>
      <xdr:col>0</xdr:col>
      <xdr:colOff>10982613</xdr:colOff>
      <xdr:row>15</xdr:row>
      <xdr:rowOff>3290229</xdr:rowOff>
    </xdr:to>
    <xdr:pic>
      <xdr:nvPicPr>
        <xdr:cNvPr id="4" name="Picture 3">
          <a:extLst>
            <a:ext uri="{FF2B5EF4-FFF2-40B4-BE49-F238E27FC236}">
              <a16:creationId xmlns:a16="http://schemas.microsoft.com/office/drawing/2014/main" id="{EA26703C-5A90-45BF-804B-A0110DB8524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2045" y="21027159"/>
          <a:ext cx="10780568" cy="3246934"/>
        </a:xfrm>
        <a:prstGeom prst="rect">
          <a:avLst/>
        </a:prstGeom>
        <a:noFill/>
        <a:ln>
          <a:noFill/>
        </a:ln>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opLeftCell="A13" zoomScaleNormal="100" zoomScaleSheetLayoutView="100" workbookViewId="0">
      <selection activeCell="O27" sqref="O27"/>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7" t="s">
        <v>305</v>
      </c>
      <c r="B1" s="178"/>
      <c r="C1" s="178"/>
      <c r="D1" s="51"/>
      <c r="E1" s="51"/>
      <c r="F1" s="51"/>
      <c r="G1" s="51"/>
      <c r="H1" s="51"/>
      <c r="I1" s="51"/>
      <c r="J1" s="52"/>
    </row>
    <row r="2" spans="1:20" ht="14.45" customHeight="1" x14ac:dyDescent="0.25">
      <c r="A2" s="179" t="s">
        <v>321</v>
      </c>
      <c r="B2" s="180"/>
      <c r="C2" s="180"/>
      <c r="D2" s="180"/>
      <c r="E2" s="180"/>
      <c r="F2" s="180"/>
      <c r="G2" s="180"/>
      <c r="H2" s="180"/>
      <c r="I2" s="180"/>
      <c r="J2" s="181"/>
      <c r="N2" s="34">
        <v>1</v>
      </c>
    </row>
    <row r="3" spans="1:20" x14ac:dyDescent="0.25">
      <c r="A3" s="53"/>
      <c r="B3" s="54"/>
      <c r="C3" s="54"/>
      <c r="D3" s="54"/>
      <c r="E3" s="54"/>
      <c r="F3" s="54"/>
      <c r="G3" s="54"/>
      <c r="H3" s="54"/>
      <c r="I3" s="54"/>
      <c r="J3" s="55"/>
      <c r="N3" s="34">
        <v>2</v>
      </c>
    </row>
    <row r="4" spans="1:20" ht="33.6" customHeight="1" x14ac:dyDescent="0.25">
      <c r="A4" s="182" t="s">
        <v>306</v>
      </c>
      <c r="B4" s="183"/>
      <c r="C4" s="183"/>
      <c r="D4" s="183"/>
      <c r="E4" s="184" t="s">
        <v>450</v>
      </c>
      <c r="F4" s="185"/>
      <c r="G4" s="56" t="s">
        <v>0</v>
      </c>
      <c r="H4" s="184" t="s">
        <v>471</v>
      </c>
      <c r="I4" s="185"/>
      <c r="J4" s="57"/>
      <c r="N4" s="34">
        <v>3</v>
      </c>
    </row>
    <row r="5" spans="1:20" s="33" customFormat="1" ht="10.15" customHeight="1" x14ac:dyDescent="0.25">
      <c r="A5" s="186"/>
      <c r="B5" s="187"/>
      <c r="C5" s="187"/>
      <c r="D5" s="187"/>
      <c r="E5" s="187"/>
      <c r="F5" s="187"/>
      <c r="G5" s="187"/>
      <c r="H5" s="187"/>
      <c r="I5" s="187"/>
      <c r="J5" s="188"/>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73" t="s">
        <v>328</v>
      </c>
      <c r="B10" s="174"/>
      <c r="C10" s="174"/>
      <c r="D10" s="174"/>
      <c r="E10" s="174"/>
      <c r="F10" s="174"/>
      <c r="G10" s="174"/>
      <c r="H10" s="174"/>
      <c r="I10" s="174"/>
      <c r="J10" s="66"/>
    </row>
    <row r="11" spans="1:20" ht="24.6" customHeight="1" x14ac:dyDescent="0.25">
      <c r="A11" s="161" t="s">
        <v>307</v>
      </c>
      <c r="B11" s="175"/>
      <c r="C11" s="167" t="s">
        <v>451</v>
      </c>
      <c r="D11" s="168"/>
      <c r="E11" s="67"/>
      <c r="F11" s="132" t="s">
        <v>329</v>
      </c>
      <c r="G11" s="171"/>
      <c r="H11" s="148" t="s">
        <v>452</v>
      </c>
      <c r="I11" s="149"/>
      <c r="J11" s="68"/>
    </row>
    <row r="12" spans="1:20" ht="14.45" customHeight="1" x14ac:dyDescent="0.25">
      <c r="A12" s="69"/>
      <c r="B12" s="70"/>
      <c r="C12" s="70"/>
      <c r="D12" s="70"/>
      <c r="E12" s="176"/>
      <c r="F12" s="176"/>
      <c r="G12" s="176"/>
      <c r="H12" s="176"/>
      <c r="I12" s="71"/>
      <c r="J12" s="68"/>
    </row>
    <row r="13" spans="1:20" ht="21" customHeight="1" x14ac:dyDescent="0.25">
      <c r="A13" s="131" t="s">
        <v>322</v>
      </c>
      <c r="B13" s="171"/>
      <c r="C13" s="167" t="s">
        <v>454</v>
      </c>
      <c r="D13" s="168"/>
      <c r="E13" s="189"/>
      <c r="F13" s="176"/>
      <c r="G13" s="176"/>
      <c r="H13" s="176"/>
      <c r="I13" s="71"/>
      <c r="J13" s="68"/>
    </row>
    <row r="14" spans="1:20" ht="10.9" customHeight="1" x14ac:dyDescent="0.25">
      <c r="A14" s="67"/>
      <c r="B14" s="71"/>
      <c r="C14" s="47"/>
      <c r="D14" s="47"/>
      <c r="E14" s="138"/>
      <c r="F14" s="138"/>
      <c r="G14" s="138"/>
      <c r="H14" s="138"/>
      <c r="I14" s="70"/>
      <c r="J14" s="72"/>
    </row>
    <row r="15" spans="1:20" ht="22.9" customHeight="1" x14ac:dyDescent="0.25">
      <c r="A15" s="131" t="s">
        <v>308</v>
      </c>
      <c r="B15" s="171"/>
      <c r="C15" s="167" t="s">
        <v>455</v>
      </c>
      <c r="D15" s="168"/>
      <c r="E15" s="172"/>
      <c r="F15" s="163"/>
      <c r="G15" s="73" t="s">
        <v>330</v>
      </c>
      <c r="H15" s="148" t="s">
        <v>453</v>
      </c>
      <c r="I15" s="149"/>
      <c r="J15" s="74"/>
    </row>
    <row r="16" spans="1:20" ht="10.9" customHeight="1" x14ac:dyDescent="0.25">
      <c r="A16" s="67"/>
      <c r="B16" s="71"/>
      <c r="C16" s="70"/>
      <c r="D16" s="70"/>
      <c r="E16" s="138"/>
      <c r="F16" s="138"/>
      <c r="G16" s="158"/>
      <c r="H16" s="158"/>
      <c r="I16" s="70"/>
      <c r="J16" s="72"/>
    </row>
    <row r="17" spans="1:10" ht="22.9" customHeight="1" x14ac:dyDescent="0.25">
      <c r="A17" s="75"/>
      <c r="B17" s="73" t="s">
        <v>331</v>
      </c>
      <c r="C17" s="167" t="s">
        <v>456</v>
      </c>
      <c r="D17" s="168"/>
      <c r="E17" s="76"/>
      <c r="F17" s="76"/>
      <c r="G17" s="76"/>
      <c r="H17" s="76"/>
      <c r="I17" s="76"/>
      <c r="J17" s="74"/>
    </row>
    <row r="18" spans="1:10" x14ac:dyDescent="0.25">
      <c r="A18" s="169"/>
      <c r="B18" s="170"/>
      <c r="C18" s="138"/>
      <c r="D18" s="138"/>
      <c r="E18" s="138"/>
      <c r="F18" s="138"/>
      <c r="G18" s="138"/>
      <c r="H18" s="138"/>
      <c r="I18" s="70"/>
      <c r="J18" s="72"/>
    </row>
    <row r="19" spans="1:10" x14ac:dyDescent="0.25">
      <c r="A19" s="161" t="s">
        <v>309</v>
      </c>
      <c r="B19" s="162"/>
      <c r="C19" s="139" t="s">
        <v>457</v>
      </c>
      <c r="D19" s="140"/>
      <c r="E19" s="140"/>
      <c r="F19" s="140"/>
      <c r="G19" s="140"/>
      <c r="H19" s="140"/>
      <c r="I19" s="140"/>
      <c r="J19" s="141"/>
    </row>
    <row r="20" spans="1:10" x14ac:dyDescent="0.25">
      <c r="A20" s="69"/>
      <c r="B20" s="70"/>
      <c r="C20" s="77"/>
      <c r="D20" s="70"/>
      <c r="E20" s="138"/>
      <c r="F20" s="138"/>
      <c r="G20" s="138"/>
      <c r="H20" s="138"/>
      <c r="I20" s="70"/>
      <c r="J20" s="72"/>
    </row>
    <row r="21" spans="1:10" x14ac:dyDescent="0.25">
      <c r="A21" s="161" t="s">
        <v>310</v>
      </c>
      <c r="B21" s="162"/>
      <c r="C21" s="148">
        <v>10000</v>
      </c>
      <c r="D21" s="149"/>
      <c r="E21" s="138"/>
      <c r="F21" s="138"/>
      <c r="G21" s="139" t="s">
        <v>458</v>
      </c>
      <c r="H21" s="140"/>
      <c r="I21" s="140"/>
      <c r="J21" s="141"/>
    </row>
    <row r="22" spans="1:10" x14ac:dyDescent="0.25">
      <c r="A22" s="69"/>
      <c r="B22" s="70"/>
      <c r="C22" s="70"/>
      <c r="D22" s="70"/>
      <c r="E22" s="138"/>
      <c r="F22" s="138"/>
      <c r="G22" s="138"/>
      <c r="H22" s="138"/>
      <c r="I22" s="70"/>
      <c r="J22" s="72"/>
    </row>
    <row r="23" spans="1:10" x14ac:dyDescent="0.25">
      <c r="A23" s="161" t="s">
        <v>311</v>
      </c>
      <c r="B23" s="162"/>
      <c r="C23" s="139" t="s">
        <v>459</v>
      </c>
      <c r="D23" s="140"/>
      <c r="E23" s="140"/>
      <c r="F23" s="140"/>
      <c r="G23" s="140"/>
      <c r="H23" s="140"/>
      <c r="I23" s="140"/>
      <c r="J23" s="141"/>
    </row>
    <row r="24" spans="1:10" x14ac:dyDescent="0.25">
      <c r="A24" s="69"/>
      <c r="B24" s="70"/>
      <c r="C24" s="47"/>
      <c r="D24" s="70"/>
      <c r="E24" s="138"/>
      <c r="F24" s="138"/>
      <c r="G24" s="138"/>
      <c r="H24" s="138"/>
      <c r="I24" s="70"/>
      <c r="J24" s="72"/>
    </row>
    <row r="25" spans="1:10" x14ac:dyDescent="0.25">
      <c r="A25" s="161" t="s">
        <v>312</v>
      </c>
      <c r="B25" s="162"/>
      <c r="C25" s="164" t="s">
        <v>460</v>
      </c>
      <c r="D25" s="165"/>
      <c r="E25" s="165"/>
      <c r="F25" s="165"/>
      <c r="G25" s="165"/>
      <c r="H25" s="165"/>
      <c r="I25" s="165"/>
      <c r="J25" s="166"/>
    </row>
    <row r="26" spans="1:10" x14ac:dyDescent="0.25">
      <c r="A26" s="69"/>
      <c r="B26" s="70"/>
      <c r="C26" s="77"/>
      <c r="D26" s="70"/>
      <c r="E26" s="138"/>
      <c r="F26" s="138"/>
      <c r="G26" s="138"/>
      <c r="H26" s="138"/>
      <c r="I26" s="70"/>
      <c r="J26" s="72"/>
    </row>
    <row r="27" spans="1:10" x14ac:dyDescent="0.25">
      <c r="A27" s="161" t="s">
        <v>313</v>
      </c>
      <c r="B27" s="162"/>
      <c r="C27" s="164" t="s">
        <v>461</v>
      </c>
      <c r="D27" s="165"/>
      <c r="E27" s="165"/>
      <c r="F27" s="165"/>
      <c r="G27" s="165"/>
      <c r="H27" s="165"/>
      <c r="I27" s="165"/>
      <c r="J27" s="166"/>
    </row>
    <row r="28" spans="1:10" ht="13.9" customHeight="1" x14ac:dyDescent="0.25">
      <c r="A28" s="69"/>
      <c r="B28" s="70"/>
      <c r="C28" s="77"/>
      <c r="D28" s="70"/>
      <c r="E28" s="138"/>
      <c r="F28" s="138"/>
      <c r="G28" s="138"/>
      <c r="H28" s="138"/>
      <c r="I28" s="70"/>
      <c r="J28" s="72"/>
    </row>
    <row r="29" spans="1:10" ht="22.9" customHeight="1" x14ac:dyDescent="0.25">
      <c r="A29" s="131" t="s">
        <v>323</v>
      </c>
      <c r="B29" s="162"/>
      <c r="C29" s="130">
        <v>877</v>
      </c>
      <c r="D29" s="78"/>
      <c r="E29" s="142"/>
      <c r="F29" s="142"/>
      <c r="G29" s="142"/>
      <c r="H29" s="142"/>
      <c r="I29" s="79"/>
      <c r="J29" s="80"/>
    </row>
    <row r="30" spans="1:10" x14ac:dyDescent="0.25">
      <c r="A30" s="69"/>
      <c r="B30" s="70"/>
      <c r="C30" s="70"/>
      <c r="D30" s="70"/>
      <c r="E30" s="138"/>
      <c r="F30" s="138"/>
      <c r="G30" s="138"/>
      <c r="H30" s="138"/>
      <c r="I30" s="79"/>
      <c r="J30" s="80"/>
    </row>
    <row r="31" spans="1:10" x14ac:dyDescent="0.25">
      <c r="A31" s="161" t="s">
        <v>314</v>
      </c>
      <c r="B31" s="162"/>
      <c r="C31" s="19" t="s">
        <v>333</v>
      </c>
      <c r="D31" s="160" t="s">
        <v>332</v>
      </c>
      <c r="E31" s="146"/>
      <c r="F31" s="146"/>
      <c r="G31" s="146"/>
      <c r="H31" s="70"/>
      <c r="I31" s="81" t="s">
        <v>333</v>
      </c>
      <c r="J31" s="82" t="s">
        <v>334</v>
      </c>
    </row>
    <row r="32" spans="1:10" x14ac:dyDescent="0.25">
      <c r="A32" s="161"/>
      <c r="B32" s="162"/>
      <c r="C32" s="83"/>
      <c r="D32" s="56"/>
      <c r="E32" s="163"/>
      <c r="F32" s="163"/>
      <c r="G32" s="163"/>
      <c r="H32" s="163"/>
      <c r="I32" s="79"/>
      <c r="J32" s="80"/>
    </row>
    <row r="33" spans="1:10" x14ac:dyDescent="0.25">
      <c r="A33" s="161" t="s">
        <v>324</v>
      </c>
      <c r="B33" s="162"/>
      <c r="C33" s="18" t="s">
        <v>336</v>
      </c>
      <c r="D33" s="160" t="s">
        <v>335</v>
      </c>
      <c r="E33" s="146"/>
      <c r="F33" s="146"/>
      <c r="G33" s="146"/>
      <c r="H33" s="76"/>
      <c r="I33" s="81" t="s">
        <v>336</v>
      </c>
      <c r="J33" s="82" t="s">
        <v>337</v>
      </c>
    </row>
    <row r="34" spans="1:10" x14ac:dyDescent="0.25">
      <c r="A34" s="69"/>
      <c r="B34" s="70"/>
      <c r="C34" s="70"/>
      <c r="D34" s="70"/>
      <c r="E34" s="138"/>
      <c r="F34" s="138"/>
      <c r="G34" s="138"/>
      <c r="H34" s="138"/>
      <c r="I34" s="70"/>
      <c r="J34" s="72"/>
    </row>
    <row r="35" spans="1:10" x14ac:dyDescent="0.25">
      <c r="A35" s="160" t="s">
        <v>325</v>
      </c>
      <c r="B35" s="146"/>
      <c r="C35" s="146"/>
      <c r="D35" s="146"/>
      <c r="E35" s="146" t="s">
        <v>315</v>
      </c>
      <c r="F35" s="146"/>
      <c r="G35" s="146"/>
      <c r="H35" s="146"/>
      <c r="I35" s="146"/>
      <c r="J35" s="84" t="s">
        <v>316</v>
      </c>
    </row>
    <row r="36" spans="1:10" x14ac:dyDescent="0.25">
      <c r="A36" s="69"/>
      <c r="B36" s="70"/>
      <c r="C36" s="70"/>
      <c r="D36" s="70"/>
      <c r="E36" s="138"/>
      <c r="F36" s="138"/>
      <c r="G36" s="138"/>
      <c r="H36" s="138"/>
      <c r="I36" s="70"/>
      <c r="J36" s="80"/>
    </row>
    <row r="37" spans="1:10" x14ac:dyDescent="0.25">
      <c r="A37" s="154"/>
      <c r="B37" s="155"/>
      <c r="C37" s="155"/>
      <c r="D37" s="155"/>
      <c r="E37" s="154"/>
      <c r="F37" s="155"/>
      <c r="G37" s="155"/>
      <c r="H37" s="155"/>
      <c r="I37" s="156"/>
      <c r="J37" s="48"/>
    </row>
    <row r="38" spans="1:10" x14ac:dyDescent="0.25">
      <c r="A38" s="39"/>
      <c r="B38" s="47"/>
      <c r="C38" s="50"/>
      <c r="D38" s="159"/>
      <c r="E38" s="159"/>
      <c r="F38" s="159"/>
      <c r="G38" s="159"/>
      <c r="H38" s="159"/>
      <c r="I38" s="159"/>
      <c r="J38" s="40"/>
    </row>
    <row r="39" spans="1:10" x14ac:dyDescent="0.25">
      <c r="A39" s="154"/>
      <c r="B39" s="155"/>
      <c r="C39" s="155"/>
      <c r="D39" s="156"/>
      <c r="E39" s="154"/>
      <c r="F39" s="155"/>
      <c r="G39" s="155"/>
      <c r="H39" s="155"/>
      <c r="I39" s="156"/>
      <c r="J39" s="18"/>
    </row>
    <row r="40" spans="1:10" x14ac:dyDescent="0.25">
      <c r="A40" s="39"/>
      <c r="B40" s="47"/>
      <c r="C40" s="50"/>
      <c r="D40" s="49"/>
      <c r="E40" s="159"/>
      <c r="F40" s="159"/>
      <c r="G40" s="159"/>
      <c r="H40" s="159"/>
      <c r="I40" s="46"/>
      <c r="J40" s="40"/>
    </row>
    <row r="41" spans="1:10" x14ac:dyDescent="0.25">
      <c r="A41" s="154"/>
      <c r="B41" s="155"/>
      <c r="C41" s="155"/>
      <c r="D41" s="156"/>
      <c r="E41" s="154"/>
      <c r="F41" s="155"/>
      <c r="G41" s="155"/>
      <c r="H41" s="155"/>
      <c r="I41" s="156"/>
      <c r="J41" s="18"/>
    </row>
    <row r="42" spans="1:10" x14ac:dyDescent="0.25">
      <c r="A42" s="39"/>
      <c r="B42" s="47"/>
      <c r="C42" s="50"/>
      <c r="D42" s="49"/>
      <c r="E42" s="159"/>
      <c r="F42" s="159"/>
      <c r="G42" s="159"/>
      <c r="H42" s="159"/>
      <c r="I42" s="46"/>
      <c r="J42" s="40"/>
    </row>
    <row r="43" spans="1:10" x14ac:dyDescent="0.25">
      <c r="A43" s="154"/>
      <c r="B43" s="155"/>
      <c r="C43" s="155"/>
      <c r="D43" s="156"/>
      <c r="E43" s="154"/>
      <c r="F43" s="155"/>
      <c r="G43" s="155"/>
      <c r="H43" s="155"/>
      <c r="I43" s="156"/>
      <c r="J43" s="18"/>
    </row>
    <row r="44" spans="1:10" x14ac:dyDescent="0.25">
      <c r="A44" s="41"/>
      <c r="B44" s="50"/>
      <c r="C44" s="157"/>
      <c r="D44" s="157"/>
      <c r="E44" s="158"/>
      <c r="F44" s="158"/>
      <c r="G44" s="157"/>
      <c r="H44" s="157"/>
      <c r="I44" s="157"/>
      <c r="J44" s="40"/>
    </row>
    <row r="45" spans="1:10" x14ac:dyDescent="0.25">
      <c r="A45" s="154"/>
      <c r="B45" s="155"/>
      <c r="C45" s="155"/>
      <c r="D45" s="156"/>
      <c r="E45" s="154"/>
      <c r="F45" s="155"/>
      <c r="G45" s="155"/>
      <c r="H45" s="155"/>
      <c r="I45" s="156"/>
      <c r="J45" s="18"/>
    </row>
    <row r="46" spans="1:10" x14ac:dyDescent="0.25">
      <c r="A46" s="41"/>
      <c r="B46" s="50"/>
      <c r="C46" s="50"/>
      <c r="D46" s="47"/>
      <c r="E46" s="158"/>
      <c r="F46" s="158"/>
      <c r="G46" s="157"/>
      <c r="H46" s="157"/>
      <c r="I46" s="47"/>
      <c r="J46" s="40"/>
    </row>
    <row r="47" spans="1:10" x14ac:dyDescent="0.25">
      <c r="A47" s="154"/>
      <c r="B47" s="155"/>
      <c r="C47" s="155"/>
      <c r="D47" s="156"/>
      <c r="E47" s="154"/>
      <c r="F47" s="155"/>
      <c r="G47" s="155"/>
      <c r="H47" s="155"/>
      <c r="I47" s="156"/>
      <c r="J47" s="18"/>
    </row>
    <row r="48" spans="1:10" x14ac:dyDescent="0.25">
      <c r="A48" s="85"/>
      <c r="B48" s="77"/>
      <c r="C48" s="77"/>
      <c r="D48" s="70"/>
      <c r="E48" s="138"/>
      <c r="F48" s="138"/>
      <c r="G48" s="152"/>
      <c r="H48" s="152"/>
      <c r="I48" s="70"/>
      <c r="J48" s="86" t="s">
        <v>338</v>
      </c>
    </row>
    <row r="49" spans="1:10" x14ac:dyDescent="0.25">
      <c r="A49" s="85"/>
      <c r="B49" s="77"/>
      <c r="C49" s="77"/>
      <c r="D49" s="70"/>
      <c r="E49" s="138"/>
      <c r="F49" s="138"/>
      <c r="G49" s="152"/>
      <c r="H49" s="152"/>
      <c r="I49" s="70"/>
      <c r="J49" s="86" t="s">
        <v>339</v>
      </c>
    </row>
    <row r="50" spans="1:10" ht="14.45" customHeight="1" x14ac:dyDescent="0.25">
      <c r="A50" s="131" t="s">
        <v>317</v>
      </c>
      <c r="B50" s="132"/>
      <c r="C50" s="148" t="s">
        <v>339</v>
      </c>
      <c r="D50" s="149"/>
      <c r="E50" s="150" t="s">
        <v>340</v>
      </c>
      <c r="F50" s="151"/>
      <c r="G50" s="139"/>
      <c r="H50" s="140"/>
      <c r="I50" s="140"/>
      <c r="J50" s="141"/>
    </row>
    <row r="51" spans="1:10" x14ac:dyDescent="0.25">
      <c r="A51" s="85"/>
      <c r="B51" s="77"/>
      <c r="C51" s="152"/>
      <c r="D51" s="152"/>
      <c r="E51" s="138"/>
      <c r="F51" s="138"/>
      <c r="G51" s="153" t="s">
        <v>341</v>
      </c>
      <c r="H51" s="153"/>
      <c r="I51" s="153"/>
      <c r="J51" s="63"/>
    </row>
    <row r="52" spans="1:10" ht="13.9" customHeight="1" x14ac:dyDescent="0.25">
      <c r="A52" s="131" t="s">
        <v>318</v>
      </c>
      <c r="B52" s="132"/>
      <c r="C52" s="139" t="s">
        <v>462</v>
      </c>
      <c r="D52" s="140"/>
      <c r="E52" s="140"/>
      <c r="F52" s="140"/>
      <c r="G52" s="140"/>
      <c r="H52" s="140"/>
      <c r="I52" s="140"/>
      <c r="J52" s="141"/>
    </row>
    <row r="53" spans="1:10" x14ac:dyDescent="0.25">
      <c r="A53" s="69"/>
      <c r="B53" s="70"/>
      <c r="C53" s="142" t="s">
        <v>319</v>
      </c>
      <c r="D53" s="142"/>
      <c r="E53" s="142"/>
      <c r="F53" s="142"/>
      <c r="G53" s="142"/>
      <c r="H53" s="142"/>
      <c r="I53" s="142"/>
      <c r="J53" s="72"/>
    </row>
    <row r="54" spans="1:10" x14ac:dyDescent="0.25">
      <c r="A54" s="131" t="s">
        <v>320</v>
      </c>
      <c r="B54" s="132"/>
      <c r="C54" s="143" t="s">
        <v>463</v>
      </c>
      <c r="D54" s="144"/>
      <c r="E54" s="145"/>
      <c r="F54" s="138"/>
      <c r="G54" s="138"/>
      <c r="H54" s="146"/>
      <c r="I54" s="146"/>
      <c r="J54" s="147"/>
    </row>
    <row r="55" spans="1:10" x14ac:dyDescent="0.25">
      <c r="A55" s="69"/>
      <c r="B55" s="70"/>
      <c r="C55" s="77"/>
      <c r="D55" s="70"/>
      <c r="E55" s="138"/>
      <c r="F55" s="138"/>
      <c r="G55" s="138"/>
      <c r="H55" s="138"/>
      <c r="I55" s="70"/>
      <c r="J55" s="72"/>
    </row>
    <row r="56" spans="1:10" ht="14.45" customHeight="1" x14ac:dyDescent="0.25">
      <c r="A56" s="131" t="s">
        <v>312</v>
      </c>
      <c r="B56" s="132"/>
      <c r="C56" s="133" t="s">
        <v>464</v>
      </c>
      <c r="D56" s="134"/>
      <c r="E56" s="134"/>
      <c r="F56" s="134"/>
      <c r="G56" s="134"/>
      <c r="H56" s="134"/>
      <c r="I56" s="134"/>
      <c r="J56" s="135"/>
    </row>
    <row r="57" spans="1:10" x14ac:dyDescent="0.25">
      <c r="A57" s="69"/>
      <c r="B57" s="70"/>
      <c r="C57" s="70"/>
      <c r="D57" s="70"/>
      <c r="E57" s="138"/>
      <c r="F57" s="138"/>
      <c r="G57" s="138"/>
      <c r="H57" s="138"/>
      <c r="I57" s="70"/>
      <c r="J57" s="72"/>
    </row>
    <row r="58" spans="1:10" x14ac:dyDescent="0.25">
      <c r="A58" s="131" t="s">
        <v>342</v>
      </c>
      <c r="B58" s="132"/>
      <c r="C58" s="133"/>
      <c r="D58" s="134"/>
      <c r="E58" s="134"/>
      <c r="F58" s="134"/>
      <c r="G58" s="134"/>
      <c r="H58" s="134"/>
      <c r="I58" s="134"/>
      <c r="J58" s="135"/>
    </row>
    <row r="59" spans="1:10" ht="14.45" customHeight="1" x14ac:dyDescent="0.25">
      <c r="A59" s="69"/>
      <c r="B59" s="70"/>
      <c r="C59" s="136" t="s">
        <v>343</v>
      </c>
      <c r="D59" s="136"/>
      <c r="E59" s="136"/>
      <c r="F59" s="136"/>
      <c r="G59" s="70"/>
      <c r="H59" s="70"/>
      <c r="I59" s="70"/>
      <c r="J59" s="72"/>
    </row>
    <row r="60" spans="1:10" x14ac:dyDescent="0.25">
      <c r="A60" s="131" t="s">
        <v>344</v>
      </c>
      <c r="B60" s="132"/>
      <c r="C60" s="133"/>
      <c r="D60" s="134"/>
      <c r="E60" s="134"/>
      <c r="F60" s="134"/>
      <c r="G60" s="134"/>
      <c r="H60" s="134"/>
      <c r="I60" s="134"/>
      <c r="J60" s="135"/>
    </row>
    <row r="61" spans="1:10" ht="14.45" customHeight="1" x14ac:dyDescent="0.25">
      <c r="A61" s="87"/>
      <c r="B61" s="88"/>
      <c r="C61" s="137" t="s">
        <v>345</v>
      </c>
      <c r="D61" s="137"/>
      <c r="E61" s="137"/>
      <c r="F61" s="137"/>
      <c r="G61" s="137"/>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opLeftCell="A104" zoomScaleNormal="100" zoomScaleSheetLayoutView="100" workbookViewId="0">
      <selection activeCell="S38" sqref="S38"/>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7" t="s">
        <v>1</v>
      </c>
      <c r="B1" s="198"/>
      <c r="C1" s="198"/>
      <c r="D1" s="198"/>
      <c r="E1" s="198"/>
      <c r="F1" s="198"/>
      <c r="G1" s="198"/>
      <c r="H1" s="198"/>
      <c r="I1" s="198"/>
    </row>
    <row r="2" spans="1:9" x14ac:dyDescent="0.2">
      <c r="A2" s="199" t="s">
        <v>472</v>
      </c>
      <c r="B2" s="200"/>
      <c r="C2" s="200"/>
      <c r="D2" s="200"/>
      <c r="E2" s="200"/>
      <c r="F2" s="200"/>
      <c r="G2" s="200"/>
      <c r="H2" s="200"/>
      <c r="I2" s="200"/>
    </row>
    <row r="3" spans="1:9" x14ac:dyDescent="0.2">
      <c r="A3" s="201" t="s">
        <v>437</v>
      </c>
      <c r="B3" s="201"/>
      <c r="C3" s="201"/>
      <c r="D3" s="201"/>
      <c r="E3" s="201"/>
      <c r="F3" s="201"/>
      <c r="G3" s="201"/>
      <c r="H3" s="201"/>
      <c r="I3" s="201"/>
    </row>
    <row r="4" spans="1:9" x14ac:dyDescent="0.2">
      <c r="A4" s="202" t="s">
        <v>449</v>
      </c>
      <c r="B4" s="203"/>
      <c r="C4" s="203"/>
      <c r="D4" s="203"/>
      <c r="E4" s="203"/>
      <c r="F4" s="203"/>
      <c r="G4" s="203"/>
      <c r="H4" s="203"/>
      <c r="I4" s="204"/>
    </row>
    <row r="5" spans="1:9" ht="45" x14ac:dyDescent="0.2">
      <c r="A5" s="207" t="s">
        <v>2</v>
      </c>
      <c r="B5" s="208"/>
      <c r="C5" s="208"/>
      <c r="D5" s="208"/>
      <c r="E5" s="208"/>
      <c r="F5" s="208"/>
      <c r="G5" s="45" t="s">
        <v>101</v>
      </c>
      <c r="H5" s="6" t="s">
        <v>294</v>
      </c>
      <c r="I5" s="6" t="s">
        <v>295</v>
      </c>
    </row>
    <row r="6" spans="1:9" x14ac:dyDescent="0.2">
      <c r="A6" s="205">
        <v>1</v>
      </c>
      <c r="B6" s="206"/>
      <c r="C6" s="206"/>
      <c r="D6" s="206"/>
      <c r="E6" s="206"/>
      <c r="F6" s="206"/>
      <c r="G6" s="44">
        <v>2</v>
      </c>
      <c r="H6" s="6">
        <v>3</v>
      </c>
      <c r="I6" s="6">
        <v>4</v>
      </c>
    </row>
    <row r="7" spans="1:9" x14ac:dyDescent="0.2">
      <c r="A7" s="209"/>
      <c r="B7" s="209"/>
      <c r="C7" s="209"/>
      <c r="D7" s="209"/>
      <c r="E7" s="209"/>
      <c r="F7" s="209"/>
      <c r="G7" s="209"/>
      <c r="H7" s="209"/>
      <c r="I7" s="209"/>
    </row>
    <row r="8" spans="1:9" ht="12.75" customHeight="1" x14ac:dyDescent="0.2">
      <c r="A8" s="191" t="s">
        <v>4</v>
      </c>
      <c r="B8" s="191"/>
      <c r="C8" s="191"/>
      <c r="D8" s="191"/>
      <c r="E8" s="191"/>
      <c r="F8" s="191"/>
      <c r="G8" s="7">
        <v>1</v>
      </c>
      <c r="H8" s="90">
        <v>0</v>
      </c>
      <c r="I8" s="90">
        <v>0</v>
      </c>
    </row>
    <row r="9" spans="1:9" ht="12.75" customHeight="1" x14ac:dyDescent="0.2">
      <c r="A9" s="192" t="s">
        <v>300</v>
      </c>
      <c r="B9" s="192"/>
      <c r="C9" s="192"/>
      <c r="D9" s="192"/>
      <c r="E9" s="192"/>
      <c r="F9" s="192"/>
      <c r="G9" s="8">
        <v>2</v>
      </c>
      <c r="H9" s="91">
        <f>H10+H17+H27+H38+H43</f>
        <v>55060036.689999998</v>
      </c>
      <c r="I9" s="91">
        <f>I10+I17+I27+I38+I43</f>
        <v>63517822.920000002</v>
      </c>
    </row>
    <row r="10" spans="1:9" ht="12.75" customHeight="1" x14ac:dyDescent="0.2">
      <c r="A10" s="194" t="s">
        <v>5</v>
      </c>
      <c r="B10" s="194"/>
      <c r="C10" s="194"/>
      <c r="D10" s="194"/>
      <c r="E10" s="194"/>
      <c r="F10" s="194"/>
      <c r="G10" s="8">
        <v>3</v>
      </c>
      <c r="H10" s="91">
        <f>H11+H12+H13+H14+H15+H16</f>
        <v>716254.59</v>
      </c>
      <c r="I10" s="91">
        <f>I11+I12+I13+I14+I15+I16</f>
        <v>646135.12</v>
      </c>
    </row>
    <row r="11" spans="1:9" ht="12.75" customHeight="1" x14ac:dyDescent="0.2">
      <c r="A11" s="190" t="s">
        <v>6</v>
      </c>
      <c r="B11" s="190"/>
      <c r="C11" s="190"/>
      <c r="D11" s="190"/>
      <c r="E11" s="190"/>
      <c r="F11" s="190"/>
      <c r="G11" s="7">
        <v>4</v>
      </c>
      <c r="H11" s="90">
        <v>0</v>
      </c>
      <c r="I11" s="90">
        <v>0</v>
      </c>
    </row>
    <row r="12" spans="1:9" ht="22.9" customHeight="1" x14ac:dyDescent="0.2">
      <c r="A12" s="190" t="s">
        <v>7</v>
      </c>
      <c r="B12" s="190"/>
      <c r="C12" s="190"/>
      <c r="D12" s="190"/>
      <c r="E12" s="190"/>
      <c r="F12" s="190"/>
      <c r="G12" s="7">
        <v>5</v>
      </c>
      <c r="H12" s="90">
        <v>530164.9</v>
      </c>
      <c r="I12" s="90">
        <v>400299.54</v>
      </c>
    </row>
    <row r="13" spans="1:9" ht="12.75" customHeight="1" x14ac:dyDescent="0.2">
      <c r="A13" s="190" t="s">
        <v>8</v>
      </c>
      <c r="B13" s="190"/>
      <c r="C13" s="190"/>
      <c r="D13" s="190"/>
      <c r="E13" s="190"/>
      <c r="F13" s="190"/>
      <c r="G13" s="7">
        <v>6</v>
      </c>
      <c r="H13" s="90">
        <v>0</v>
      </c>
      <c r="I13" s="90">
        <v>0</v>
      </c>
    </row>
    <row r="14" spans="1:9" ht="12.75" customHeight="1" x14ac:dyDescent="0.2">
      <c r="A14" s="190" t="s">
        <v>9</v>
      </c>
      <c r="B14" s="190"/>
      <c r="C14" s="190"/>
      <c r="D14" s="190"/>
      <c r="E14" s="190"/>
      <c r="F14" s="190"/>
      <c r="G14" s="7">
        <v>7</v>
      </c>
      <c r="H14" s="90">
        <v>0</v>
      </c>
      <c r="I14" s="90">
        <v>0</v>
      </c>
    </row>
    <row r="15" spans="1:9" ht="12.75" customHeight="1" x14ac:dyDescent="0.2">
      <c r="A15" s="190" t="s">
        <v>10</v>
      </c>
      <c r="B15" s="190"/>
      <c r="C15" s="190"/>
      <c r="D15" s="190"/>
      <c r="E15" s="190"/>
      <c r="F15" s="190"/>
      <c r="G15" s="7">
        <v>8</v>
      </c>
      <c r="H15" s="90">
        <v>186089.69</v>
      </c>
      <c r="I15" s="90">
        <v>245835.58</v>
      </c>
    </row>
    <row r="16" spans="1:9" ht="12.75" customHeight="1" x14ac:dyDescent="0.2">
      <c r="A16" s="190" t="s">
        <v>11</v>
      </c>
      <c r="B16" s="190"/>
      <c r="C16" s="190"/>
      <c r="D16" s="190"/>
      <c r="E16" s="190"/>
      <c r="F16" s="190"/>
      <c r="G16" s="7">
        <v>9</v>
      </c>
      <c r="H16" s="90">
        <v>0</v>
      </c>
      <c r="I16" s="90">
        <v>0</v>
      </c>
    </row>
    <row r="17" spans="1:9" ht="12.75" customHeight="1" x14ac:dyDescent="0.2">
      <c r="A17" s="194" t="s">
        <v>12</v>
      </c>
      <c r="B17" s="194"/>
      <c r="C17" s="194"/>
      <c r="D17" s="194"/>
      <c r="E17" s="194"/>
      <c r="F17" s="194"/>
      <c r="G17" s="8">
        <v>10</v>
      </c>
      <c r="H17" s="91">
        <f>H18+H19+H20+H21+H22+H23+H24+H25+H26</f>
        <v>40093002.740000002</v>
      </c>
      <c r="I17" s="91">
        <f>I18+I19+I20+I21+I22+I23+I24+I25+I26</f>
        <v>46389458.729999997</v>
      </c>
    </row>
    <row r="18" spans="1:9" ht="12.75" customHeight="1" x14ac:dyDescent="0.2">
      <c r="A18" s="190" t="s">
        <v>13</v>
      </c>
      <c r="B18" s="190"/>
      <c r="C18" s="190"/>
      <c r="D18" s="190"/>
      <c r="E18" s="190"/>
      <c r="F18" s="190"/>
      <c r="G18" s="7">
        <v>11</v>
      </c>
      <c r="H18" s="90">
        <v>12589289.67</v>
      </c>
      <c r="I18" s="90">
        <v>12589289.67</v>
      </c>
    </row>
    <row r="19" spans="1:9" ht="12.75" customHeight="1" x14ac:dyDescent="0.2">
      <c r="A19" s="190" t="s">
        <v>14</v>
      </c>
      <c r="B19" s="190"/>
      <c r="C19" s="190"/>
      <c r="D19" s="190"/>
      <c r="E19" s="190"/>
      <c r="F19" s="190"/>
      <c r="G19" s="7">
        <v>12</v>
      </c>
      <c r="H19" s="90">
        <v>3680298.09</v>
      </c>
      <c r="I19" s="90">
        <v>3461121.89</v>
      </c>
    </row>
    <row r="20" spans="1:9" ht="12.75" customHeight="1" x14ac:dyDescent="0.2">
      <c r="A20" s="190" t="s">
        <v>15</v>
      </c>
      <c r="B20" s="190"/>
      <c r="C20" s="190"/>
      <c r="D20" s="190"/>
      <c r="E20" s="190"/>
      <c r="F20" s="190"/>
      <c r="G20" s="7">
        <v>13</v>
      </c>
      <c r="H20" s="90">
        <v>9371312.6899999995</v>
      </c>
      <c r="I20" s="90">
        <v>12980177.439999999</v>
      </c>
    </row>
    <row r="21" spans="1:9" ht="12.75" customHeight="1" x14ac:dyDescent="0.2">
      <c r="A21" s="190" t="s">
        <v>16</v>
      </c>
      <c r="B21" s="190"/>
      <c r="C21" s="190"/>
      <c r="D21" s="190"/>
      <c r="E21" s="190"/>
      <c r="F21" s="190"/>
      <c r="G21" s="7">
        <v>14</v>
      </c>
      <c r="H21" s="90">
        <v>10217419.48</v>
      </c>
      <c r="I21" s="90">
        <v>12435470.289999999</v>
      </c>
    </row>
    <row r="22" spans="1:9" ht="12.75" customHeight="1" x14ac:dyDescent="0.2">
      <c r="A22" s="190" t="s">
        <v>17</v>
      </c>
      <c r="B22" s="190"/>
      <c r="C22" s="190"/>
      <c r="D22" s="190"/>
      <c r="E22" s="190"/>
      <c r="F22" s="190"/>
      <c r="G22" s="7">
        <v>15</v>
      </c>
      <c r="H22" s="90">
        <v>0</v>
      </c>
      <c r="I22" s="90">
        <v>0</v>
      </c>
    </row>
    <row r="23" spans="1:9" ht="12.75" customHeight="1" x14ac:dyDescent="0.2">
      <c r="A23" s="190" t="s">
        <v>18</v>
      </c>
      <c r="B23" s="190"/>
      <c r="C23" s="190"/>
      <c r="D23" s="190"/>
      <c r="E23" s="190"/>
      <c r="F23" s="190"/>
      <c r="G23" s="7">
        <v>16</v>
      </c>
      <c r="H23" s="90">
        <v>0</v>
      </c>
      <c r="I23" s="90">
        <v>0</v>
      </c>
    </row>
    <row r="24" spans="1:9" ht="12.75" customHeight="1" x14ac:dyDescent="0.2">
      <c r="A24" s="190" t="s">
        <v>19</v>
      </c>
      <c r="B24" s="190"/>
      <c r="C24" s="190"/>
      <c r="D24" s="190"/>
      <c r="E24" s="190"/>
      <c r="F24" s="190"/>
      <c r="G24" s="7">
        <v>17</v>
      </c>
      <c r="H24" s="90">
        <v>459731.06</v>
      </c>
      <c r="I24" s="90">
        <v>1428576.4</v>
      </c>
    </row>
    <row r="25" spans="1:9" ht="12.75" customHeight="1" x14ac:dyDescent="0.2">
      <c r="A25" s="190" t="s">
        <v>20</v>
      </c>
      <c r="B25" s="190"/>
      <c r="C25" s="190"/>
      <c r="D25" s="190"/>
      <c r="E25" s="190"/>
      <c r="F25" s="190"/>
      <c r="G25" s="7">
        <v>18</v>
      </c>
      <c r="H25" s="90">
        <v>889112.36</v>
      </c>
      <c r="I25" s="90">
        <v>718190.01</v>
      </c>
    </row>
    <row r="26" spans="1:9" ht="12.75" customHeight="1" x14ac:dyDescent="0.2">
      <c r="A26" s="190" t="s">
        <v>21</v>
      </c>
      <c r="B26" s="190"/>
      <c r="C26" s="190"/>
      <c r="D26" s="190"/>
      <c r="E26" s="190"/>
      <c r="F26" s="190"/>
      <c r="G26" s="7">
        <v>19</v>
      </c>
      <c r="H26" s="90">
        <v>2885839.39</v>
      </c>
      <c r="I26" s="90">
        <v>2776633.03</v>
      </c>
    </row>
    <row r="27" spans="1:9" ht="12.75" customHeight="1" x14ac:dyDescent="0.2">
      <c r="A27" s="194" t="s">
        <v>22</v>
      </c>
      <c r="B27" s="194"/>
      <c r="C27" s="194"/>
      <c r="D27" s="194"/>
      <c r="E27" s="194"/>
      <c r="F27" s="194"/>
      <c r="G27" s="8">
        <v>20</v>
      </c>
      <c r="H27" s="91">
        <f>SUM(H28:H37)</f>
        <v>8548312.5600000005</v>
      </c>
      <c r="I27" s="91">
        <f>SUM(I28:I37)</f>
        <v>8537242.6699999999</v>
      </c>
    </row>
    <row r="28" spans="1:9" ht="12.75" customHeight="1" x14ac:dyDescent="0.2">
      <c r="A28" s="190" t="s">
        <v>23</v>
      </c>
      <c r="B28" s="190"/>
      <c r="C28" s="190"/>
      <c r="D28" s="190"/>
      <c r="E28" s="190"/>
      <c r="F28" s="190"/>
      <c r="G28" s="7">
        <v>21</v>
      </c>
      <c r="H28" s="90">
        <v>7638484.1900000004</v>
      </c>
      <c r="I28" s="90">
        <v>7628702.5199999996</v>
      </c>
    </row>
    <row r="29" spans="1:9" ht="12.75" customHeight="1" x14ac:dyDescent="0.2">
      <c r="A29" s="190" t="s">
        <v>24</v>
      </c>
      <c r="B29" s="190"/>
      <c r="C29" s="190"/>
      <c r="D29" s="190"/>
      <c r="E29" s="190"/>
      <c r="F29" s="190"/>
      <c r="G29" s="7">
        <v>22</v>
      </c>
      <c r="H29" s="90">
        <v>0</v>
      </c>
      <c r="I29" s="90">
        <v>0</v>
      </c>
    </row>
    <row r="30" spans="1:9" ht="12.75" customHeight="1" x14ac:dyDescent="0.2">
      <c r="A30" s="190" t="s">
        <v>25</v>
      </c>
      <c r="B30" s="190"/>
      <c r="C30" s="190"/>
      <c r="D30" s="190"/>
      <c r="E30" s="190"/>
      <c r="F30" s="190"/>
      <c r="G30" s="7">
        <v>23</v>
      </c>
      <c r="H30" s="90">
        <v>0</v>
      </c>
      <c r="I30" s="90">
        <v>0</v>
      </c>
    </row>
    <row r="31" spans="1:9" ht="24" customHeight="1" x14ac:dyDescent="0.2">
      <c r="A31" s="190" t="s">
        <v>26</v>
      </c>
      <c r="B31" s="190"/>
      <c r="C31" s="190"/>
      <c r="D31" s="190"/>
      <c r="E31" s="190"/>
      <c r="F31" s="190"/>
      <c r="G31" s="7">
        <v>24</v>
      </c>
      <c r="H31" s="90">
        <v>530.89</v>
      </c>
      <c r="I31" s="90">
        <v>530.89</v>
      </c>
    </row>
    <row r="32" spans="1:9" ht="23.45" customHeight="1" x14ac:dyDescent="0.2">
      <c r="A32" s="190" t="s">
        <v>27</v>
      </c>
      <c r="B32" s="190"/>
      <c r="C32" s="190"/>
      <c r="D32" s="190"/>
      <c r="E32" s="190"/>
      <c r="F32" s="190"/>
      <c r="G32" s="7">
        <v>25</v>
      </c>
      <c r="H32" s="90">
        <v>0</v>
      </c>
      <c r="I32" s="90">
        <v>0</v>
      </c>
    </row>
    <row r="33" spans="1:9" ht="21.6" customHeight="1" x14ac:dyDescent="0.2">
      <c r="A33" s="190" t="s">
        <v>28</v>
      </c>
      <c r="B33" s="190"/>
      <c r="C33" s="190"/>
      <c r="D33" s="190"/>
      <c r="E33" s="190"/>
      <c r="F33" s="190"/>
      <c r="G33" s="7">
        <v>26</v>
      </c>
      <c r="H33" s="90">
        <v>0</v>
      </c>
      <c r="I33" s="90">
        <v>0</v>
      </c>
    </row>
    <row r="34" spans="1:9" ht="12.75" customHeight="1" x14ac:dyDescent="0.2">
      <c r="A34" s="190" t="s">
        <v>29</v>
      </c>
      <c r="B34" s="190"/>
      <c r="C34" s="190"/>
      <c r="D34" s="190"/>
      <c r="E34" s="190"/>
      <c r="F34" s="190"/>
      <c r="G34" s="7">
        <v>27</v>
      </c>
      <c r="H34" s="90">
        <v>0</v>
      </c>
      <c r="I34" s="90">
        <v>0</v>
      </c>
    </row>
    <row r="35" spans="1:9" ht="12.75" customHeight="1" x14ac:dyDescent="0.2">
      <c r="A35" s="190" t="s">
        <v>30</v>
      </c>
      <c r="B35" s="190"/>
      <c r="C35" s="190"/>
      <c r="D35" s="190"/>
      <c r="E35" s="190"/>
      <c r="F35" s="190"/>
      <c r="G35" s="7">
        <v>28</v>
      </c>
      <c r="H35" s="90">
        <v>909297.48</v>
      </c>
      <c r="I35" s="90">
        <v>908009.26</v>
      </c>
    </row>
    <row r="36" spans="1:9" ht="12.75" customHeight="1" x14ac:dyDescent="0.2">
      <c r="A36" s="190" t="s">
        <v>31</v>
      </c>
      <c r="B36" s="190"/>
      <c r="C36" s="190"/>
      <c r="D36" s="190"/>
      <c r="E36" s="190"/>
      <c r="F36" s="190"/>
      <c r="G36" s="7">
        <v>29</v>
      </c>
      <c r="H36" s="90">
        <v>0</v>
      </c>
      <c r="I36" s="90">
        <v>0</v>
      </c>
    </row>
    <row r="37" spans="1:9" ht="12.75" customHeight="1" x14ac:dyDescent="0.2">
      <c r="A37" s="190" t="s">
        <v>32</v>
      </c>
      <c r="B37" s="190"/>
      <c r="C37" s="190"/>
      <c r="D37" s="190"/>
      <c r="E37" s="190"/>
      <c r="F37" s="190"/>
      <c r="G37" s="7">
        <v>30</v>
      </c>
      <c r="H37" s="90">
        <v>0</v>
      </c>
      <c r="I37" s="90">
        <v>0</v>
      </c>
    </row>
    <row r="38" spans="1:9" ht="12.75" customHeight="1" x14ac:dyDescent="0.2">
      <c r="A38" s="194" t="s">
        <v>33</v>
      </c>
      <c r="B38" s="194"/>
      <c r="C38" s="194"/>
      <c r="D38" s="194"/>
      <c r="E38" s="194"/>
      <c r="F38" s="194"/>
      <c r="G38" s="8">
        <v>31</v>
      </c>
      <c r="H38" s="91">
        <f>H39+H40+H41+H42</f>
        <v>3802466.8</v>
      </c>
      <c r="I38" s="91">
        <f>I39+I40+I41+I42</f>
        <v>6044986.4000000004</v>
      </c>
    </row>
    <row r="39" spans="1:9" ht="12.75" customHeight="1" x14ac:dyDescent="0.2">
      <c r="A39" s="190" t="s">
        <v>34</v>
      </c>
      <c r="B39" s="190"/>
      <c r="C39" s="190"/>
      <c r="D39" s="190"/>
      <c r="E39" s="190"/>
      <c r="F39" s="190"/>
      <c r="G39" s="7">
        <v>32</v>
      </c>
      <c r="H39" s="90">
        <v>0</v>
      </c>
      <c r="I39" s="90">
        <v>0</v>
      </c>
    </row>
    <row r="40" spans="1:9" ht="12.75" customHeight="1" x14ac:dyDescent="0.2">
      <c r="A40" s="190" t="s">
        <v>35</v>
      </c>
      <c r="B40" s="190"/>
      <c r="C40" s="190"/>
      <c r="D40" s="190"/>
      <c r="E40" s="190"/>
      <c r="F40" s="190"/>
      <c r="G40" s="7">
        <v>33</v>
      </c>
      <c r="H40" s="90">
        <v>0</v>
      </c>
      <c r="I40" s="90">
        <v>0</v>
      </c>
    </row>
    <row r="41" spans="1:9" ht="12.75" customHeight="1" x14ac:dyDescent="0.2">
      <c r="A41" s="190" t="s">
        <v>36</v>
      </c>
      <c r="B41" s="190"/>
      <c r="C41" s="190"/>
      <c r="D41" s="190"/>
      <c r="E41" s="190"/>
      <c r="F41" s="190"/>
      <c r="G41" s="7">
        <v>34</v>
      </c>
      <c r="H41" s="90">
        <v>0</v>
      </c>
      <c r="I41" s="90">
        <v>0</v>
      </c>
    </row>
    <row r="42" spans="1:9" ht="12.75" customHeight="1" x14ac:dyDescent="0.2">
      <c r="A42" s="190" t="s">
        <v>37</v>
      </c>
      <c r="B42" s="190"/>
      <c r="C42" s="190"/>
      <c r="D42" s="190"/>
      <c r="E42" s="190"/>
      <c r="F42" s="190"/>
      <c r="G42" s="7">
        <v>35</v>
      </c>
      <c r="H42" s="90">
        <v>3802466.8</v>
      </c>
      <c r="I42" s="90">
        <v>6044986.4000000004</v>
      </c>
    </row>
    <row r="43" spans="1:9" ht="12.75" customHeight="1" x14ac:dyDescent="0.2">
      <c r="A43" s="190" t="s">
        <v>38</v>
      </c>
      <c r="B43" s="190"/>
      <c r="C43" s="190"/>
      <c r="D43" s="190"/>
      <c r="E43" s="190"/>
      <c r="F43" s="190"/>
      <c r="G43" s="7">
        <v>36</v>
      </c>
      <c r="H43" s="90">
        <v>1900000</v>
      </c>
      <c r="I43" s="90">
        <v>1900000</v>
      </c>
    </row>
    <row r="44" spans="1:9" ht="12.75" customHeight="1" x14ac:dyDescent="0.2">
      <c r="A44" s="192" t="s">
        <v>301</v>
      </c>
      <c r="B44" s="192"/>
      <c r="C44" s="192"/>
      <c r="D44" s="192"/>
      <c r="E44" s="192"/>
      <c r="F44" s="192"/>
      <c r="G44" s="8">
        <v>37</v>
      </c>
      <c r="H44" s="91">
        <f>H45+H53+H60+H70</f>
        <v>122359426.26000001</v>
      </c>
      <c r="I44" s="91">
        <f>I45+I53+I60+I70</f>
        <v>135436564.97</v>
      </c>
    </row>
    <row r="45" spans="1:9" ht="12.75" customHeight="1" x14ac:dyDescent="0.2">
      <c r="A45" s="194" t="s">
        <v>39</v>
      </c>
      <c r="B45" s="194"/>
      <c r="C45" s="194"/>
      <c r="D45" s="194"/>
      <c r="E45" s="194"/>
      <c r="F45" s="194"/>
      <c r="G45" s="8">
        <v>38</v>
      </c>
      <c r="H45" s="91">
        <f>SUM(H46:H52)</f>
        <v>3397043.07</v>
      </c>
      <c r="I45" s="91">
        <f>SUM(I46:I52)</f>
        <v>4053962.41</v>
      </c>
    </row>
    <row r="46" spans="1:9" ht="12.75" customHeight="1" x14ac:dyDescent="0.2">
      <c r="A46" s="190" t="s">
        <v>40</v>
      </c>
      <c r="B46" s="190"/>
      <c r="C46" s="190"/>
      <c r="D46" s="190"/>
      <c r="E46" s="190"/>
      <c r="F46" s="190"/>
      <c r="G46" s="7">
        <v>39</v>
      </c>
      <c r="H46" s="90">
        <v>3290258.14</v>
      </c>
      <c r="I46" s="90">
        <v>4012696.51</v>
      </c>
    </row>
    <row r="47" spans="1:9" ht="12.75" customHeight="1" x14ac:dyDescent="0.2">
      <c r="A47" s="190" t="s">
        <v>41</v>
      </c>
      <c r="B47" s="190"/>
      <c r="C47" s="190"/>
      <c r="D47" s="190"/>
      <c r="E47" s="190"/>
      <c r="F47" s="190"/>
      <c r="G47" s="7">
        <v>40</v>
      </c>
      <c r="H47" s="90">
        <v>0</v>
      </c>
      <c r="I47" s="90">
        <v>0</v>
      </c>
    </row>
    <row r="48" spans="1:9" ht="12.75" customHeight="1" x14ac:dyDescent="0.2">
      <c r="A48" s="190" t="s">
        <v>42</v>
      </c>
      <c r="B48" s="190"/>
      <c r="C48" s="190"/>
      <c r="D48" s="190"/>
      <c r="E48" s="190"/>
      <c r="F48" s="190"/>
      <c r="G48" s="7">
        <v>41</v>
      </c>
      <c r="H48" s="90">
        <v>0</v>
      </c>
      <c r="I48" s="90">
        <v>0</v>
      </c>
    </row>
    <row r="49" spans="1:9" ht="12.75" customHeight="1" x14ac:dyDescent="0.2">
      <c r="A49" s="190" t="s">
        <v>43</v>
      </c>
      <c r="B49" s="190"/>
      <c r="C49" s="190"/>
      <c r="D49" s="190"/>
      <c r="E49" s="190"/>
      <c r="F49" s="190"/>
      <c r="G49" s="7">
        <v>42</v>
      </c>
      <c r="H49" s="90">
        <v>106784.93</v>
      </c>
      <c r="I49" s="90">
        <v>41265.9</v>
      </c>
    </row>
    <row r="50" spans="1:9" ht="12.75" customHeight="1" x14ac:dyDescent="0.2">
      <c r="A50" s="190" t="s">
        <v>44</v>
      </c>
      <c r="B50" s="190"/>
      <c r="C50" s="190"/>
      <c r="D50" s="190"/>
      <c r="E50" s="190"/>
      <c r="F50" s="190"/>
      <c r="G50" s="7">
        <v>43</v>
      </c>
      <c r="H50" s="90">
        <v>0</v>
      </c>
      <c r="I50" s="90">
        <v>0</v>
      </c>
    </row>
    <row r="51" spans="1:9" ht="12.75" customHeight="1" x14ac:dyDescent="0.2">
      <c r="A51" s="190" t="s">
        <v>45</v>
      </c>
      <c r="B51" s="190"/>
      <c r="C51" s="190"/>
      <c r="D51" s="190"/>
      <c r="E51" s="190"/>
      <c r="F51" s="190"/>
      <c r="G51" s="7">
        <v>44</v>
      </c>
      <c r="H51" s="90">
        <v>0</v>
      </c>
      <c r="I51" s="90">
        <v>0</v>
      </c>
    </row>
    <row r="52" spans="1:9" ht="12.75" customHeight="1" x14ac:dyDescent="0.2">
      <c r="A52" s="190" t="s">
        <v>46</v>
      </c>
      <c r="B52" s="190"/>
      <c r="C52" s="190"/>
      <c r="D52" s="190"/>
      <c r="E52" s="190"/>
      <c r="F52" s="190"/>
      <c r="G52" s="7">
        <v>45</v>
      </c>
      <c r="H52" s="90">
        <v>0</v>
      </c>
      <c r="I52" s="90">
        <v>0</v>
      </c>
    </row>
    <row r="53" spans="1:9" ht="12.75" customHeight="1" x14ac:dyDescent="0.2">
      <c r="A53" s="194" t="s">
        <v>47</v>
      </c>
      <c r="B53" s="194"/>
      <c r="C53" s="194"/>
      <c r="D53" s="194"/>
      <c r="E53" s="194"/>
      <c r="F53" s="194"/>
      <c r="G53" s="8">
        <v>46</v>
      </c>
      <c r="H53" s="91">
        <f>SUM(H54:H59)</f>
        <v>92599544.640000001</v>
      </c>
      <c r="I53" s="91">
        <f>SUM(I54:I59)</f>
        <v>94999130.810000002</v>
      </c>
    </row>
    <row r="54" spans="1:9" ht="12.75" customHeight="1" x14ac:dyDescent="0.2">
      <c r="A54" s="190" t="s">
        <v>48</v>
      </c>
      <c r="B54" s="190"/>
      <c r="C54" s="190"/>
      <c r="D54" s="190"/>
      <c r="E54" s="190"/>
      <c r="F54" s="190"/>
      <c r="G54" s="7">
        <v>47</v>
      </c>
      <c r="H54" s="90">
        <v>4999243.5599999996</v>
      </c>
      <c r="I54" s="90">
        <v>4340222.1500000004</v>
      </c>
    </row>
    <row r="55" spans="1:9" ht="12.75" customHeight="1" x14ac:dyDescent="0.2">
      <c r="A55" s="190" t="s">
        <v>49</v>
      </c>
      <c r="B55" s="190"/>
      <c r="C55" s="190"/>
      <c r="D55" s="190"/>
      <c r="E55" s="190"/>
      <c r="F55" s="190"/>
      <c r="G55" s="7">
        <v>48</v>
      </c>
      <c r="H55" s="90">
        <v>0</v>
      </c>
      <c r="I55" s="90">
        <v>0</v>
      </c>
    </row>
    <row r="56" spans="1:9" ht="12.75" customHeight="1" x14ac:dyDescent="0.2">
      <c r="A56" s="190" t="s">
        <v>50</v>
      </c>
      <c r="B56" s="190"/>
      <c r="C56" s="190"/>
      <c r="D56" s="190"/>
      <c r="E56" s="190"/>
      <c r="F56" s="190"/>
      <c r="G56" s="7">
        <v>49</v>
      </c>
      <c r="H56" s="90">
        <v>70825583.260000005</v>
      </c>
      <c r="I56" s="90">
        <v>67586335.030000001</v>
      </c>
    </row>
    <row r="57" spans="1:9" ht="12.75" customHeight="1" x14ac:dyDescent="0.2">
      <c r="A57" s="190" t="s">
        <v>51</v>
      </c>
      <c r="B57" s="190"/>
      <c r="C57" s="190"/>
      <c r="D57" s="190"/>
      <c r="E57" s="190"/>
      <c r="F57" s="190"/>
      <c r="G57" s="7">
        <v>50</v>
      </c>
      <c r="H57" s="90">
        <v>16104.26</v>
      </c>
      <c r="I57" s="90">
        <v>46978.87</v>
      </c>
    </row>
    <row r="58" spans="1:9" ht="12.75" customHeight="1" x14ac:dyDescent="0.2">
      <c r="A58" s="190" t="s">
        <v>52</v>
      </c>
      <c r="B58" s="190"/>
      <c r="C58" s="190"/>
      <c r="D58" s="190"/>
      <c r="E58" s="190"/>
      <c r="F58" s="190"/>
      <c r="G58" s="7">
        <v>51</v>
      </c>
      <c r="H58" s="90">
        <v>3264800.44</v>
      </c>
      <c r="I58" s="90">
        <v>2648068.21</v>
      </c>
    </row>
    <row r="59" spans="1:9" ht="12.75" customHeight="1" x14ac:dyDescent="0.2">
      <c r="A59" s="190" t="s">
        <v>53</v>
      </c>
      <c r="B59" s="190"/>
      <c r="C59" s="190"/>
      <c r="D59" s="190"/>
      <c r="E59" s="190"/>
      <c r="F59" s="190"/>
      <c r="G59" s="7">
        <v>52</v>
      </c>
      <c r="H59" s="90">
        <v>13493813.119999999</v>
      </c>
      <c r="I59" s="90">
        <v>20377526.550000001</v>
      </c>
    </row>
    <row r="60" spans="1:9" ht="12.75" customHeight="1" x14ac:dyDescent="0.2">
      <c r="A60" s="194" t="s">
        <v>54</v>
      </c>
      <c r="B60" s="194"/>
      <c r="C60" s="194"/>
      <c r="D60" s="194"/>
      <c r="E60" s="194"/>
      <c r="F60" s="194"/>
      <c r="G60" s="8">
        <v>53</v>
      </c>
      <c r="H60" s="91">
        <f>SUM(H61:H69)</f>
        <v>174458.27</v>
      </c>
      <c r="I60" s="91">
        <f>SUM(I61:I69)</f>
        <v>152806.75</v>
      </c>
    </row>
    <row r="61" spans="1:9" ht="12.75" customHeight="1" x14ac:dyDescent="0.2">
      <c r="A61" s="190" t="s">
        <v>23</v>
      </c>
      <c r="B61" s="190"/>
      <c r="C61" s="190"/>
      <c r="D61" s="190"/>
      <c r="E61" s="190"/>
      <c r="F61" s="190"/>
      <c r="G61" s="7">
        <v>54</v>
      </c>
      <c r="H61" s="90">
        <v>0</v>
      </c>
      <c r="I61" s="90">
        <v>0</v>
      </c>
    </row>
    <row r="62" spans="1:9" ht="27.6" customHeight="1" x14ac:dyDescent="0.2">
      <c r="A62" s="190" t="s">
        <v>24</v>
      </c>
      <c r="B62" s="190"/>
      <c r="C62" s="190"/>
      <c r="D62" s="190"/>
      <c r="E62" s="190"/>
      <c r="F62" s="190"/>
      <c r="G62" s="7">
        <v>55</v>
      </c>
      <c r="H62" s="90">
        <v>0</v>
      </c>
      <c r="I62" s="90">
        <v>0</v>
      </c>
    </row>
    <row r="63" spans="1:9" ht="12.75" customHeight="1" x14ac:dyDescent="0.2">
      <c r="A63" s="190" t="s">
        <v>25</v>
      </c>
      <c r="B63" s="190"/>
      <c r="C63" s="190"/>
      <c r="D63" s="190"/>
      <c r="E63" s="190"/>
      <c r="F63" s="190"/>
      <c r="G63" s="7">
        <v>56</v>
      </c>
      <c r="H63" s="90">
        <v>823.28</v>
      </c>
      <c r="I63" s="90">
        <v>823.28</v>
      </c>
    </row>
    <row r="64" spans="1:9" ht="25.9" customHeight="1" x14ac:dyDescent="0.2">
      <c r="A64" s="190" t="s">
        <v>55</v>
      </c>
      <c r="B64" s="190"/>
      <c r="C64" s="190"/>
      <c r="D64" s="190"/>
      <c r="E64" s="190"/>
      <c r="F64" s="190"/>
      <c r="G64" s="7">
        <v>57</v>
      </c>
      <c r="H64" s="90">
        <v>0</v>
      </c>
      <c r="I64" s="90">
        <v>0</v>
      </c>
    </row>
    <row r="65" spans="1:9" ht="21.6" customHeight="1" x14ac:dyDescent="0.2">
      <c r="A65" s="190" t="s">
        <v>27</v>
      </c>
      <c r="B65" s="190"/>
      <c r="C65" s="190"/>
      <c r="D65" s="190"/>
      <c r="E65" s="190"/>
      <c r="F65" s="190"/>
      <c r="G65" s="7">
        <v>58</v>
      </c>
      <c r="H65" s="90">
        <v>0</v>
      </c>
      <c r="I65" s="90">
        <v>0</v>
      </c>
    </row>
    <row r="66" spans="1:9" ht="21.6" customHeight="1" x14ac:dyDescent="0.2">
      <c r="A66" s="190" t="s">
        <v>28</v>
      </c>
      <c r="B66" s="190"/>
      <c r="C66" s="190"/>
      <c r="D66" s="190"/>
      <c r="E66" s="190"/>
      <c r="F66" s="190"/>
      <c r="G66" s="7">
        <v>59</v>
      </c>
      <c r="H66" s="90">
        <v>0</v>
      </c>
      <c r="I66" s="90">
        <v>0</v>
      </c>
    </row>
    <row r="67" spans="1:9" ht="12.75" customHeight="1" x14ac:dyDescent="0.2">
      <c r="A67" s="190" t="s">
        <v>29</v>
      </c>
      <c r="B67" s="190"/>
      <c r="C67" s="190"/>
      <c r="D67" s="190"/>
      <c r="E67" s="190"/>
      <c r="F67" s="190"/>
      <c r="G67" s="7">
        <v>60</v>
      </c>
      <c r="H67" s="90">
        <v>0</v>
      </c>
      <c r="I67" s="90">
        <v>0</v>
      </c>
    </row>
    <row r="68" spans="1:9" ht="12.75" customHeight="1" x14ac:dyDescent="0.2">
      <c r="A68" s="190" t="s">
        <v>30</v>
      </c>
      <c r="B68" s="190"/>
      <c r="C68" s="190"/>
      <c r="D68" s="190"/>
      <c r="E68" s="190"/>
      <c r="F68" s="190"/>
      <c r="G68" s="7">
        <v>61</v>
      </c>
      <c r="H68" s="90">
        <v>173634.99</v>
      </c>
      <c r="I68" s="90">
        <v>151983.47</v>
      </c>
    </row>
    <row r="69" spans="1:9" ht="12.75" customHeight="1" x14ac:dyDescent="0.2">
      <c r="A69" s="190" t="s">
        <v>56</v>
      </c>
      <c r="B69" s="190"/>
      <c r="C69" s="190"/>
      <c r="D69" s="190"/>
      <c r="E69" s="190"/>
      <c r="F69" s="190"/>
      <c r="G69" s="7">
        <v>62</v>
      </c>
      <c r="H69" s="90">
        <v>0</v>
      </c>
      <c r="I69" s="90">
        <v>0</v>
      </c>
    </row>
    <row r="70" spans="1:9" ht="12.75" customHeight="1" x14ac:dyDescent="0.2">
      <c r="A70" s="190" t="s">
        <v>57</v>
      </c>
      <c r="B70" s="190"/>
      <c r="C70" s="190"/>
      <c r="D70" s="190"/>
      <c r="E70" s="190"/>
      <c r="F70" s="190"/>
      <c r="G70" s="7">
        <v>63</v>
      </c>
      <c r="H70" s="90">
        <v>26188380.280000001</v>
      </c>
      <c r="I70" s="90">
        <v>36230665</v>
      </c>
    </row>
    <row r="71" spans="1:9" ht="12.75" customHeight="1" x14ac:dyDescent="0.2">
      <c r="A71" s="191" t="s">
        <v>58</v>
      </c>
      <c r="B71" s="191"/>
      <c r="C71" s="191"/>
      <c r="D71" s="191"/>
      <c r="E71" s="191"/>
      <c r="F71" s="191"/>
      <c r="G71" s="7">
        <v>64</v>
      </c>
      <c r="H71" s="90">
        <v>679734.91</v>
      </c>
      <c r="I71" s="90">
        <v>702885.01</v>
      </c>
    </row>
    <row r="72" spans="1:9" ht="12.75" customHeight="1" x14ac:dyDescent="0.2">
      <c r="A72" s="192" t="s">
        <v>302</v>
      </c>
      <c r="B72" s="192"/>
      <c r="C72" s="192"/>
      <c r="D72" s="192"/>
      <c r="E72" s="192"/>
      <c r="F72" s="192"/>
      <c r="G72" s="8">
        <v>65</v>
      </c>
      <c r="H72" s="91">
        <f>H8+H9+H44+H71</f>
        <v>178099197.86000001</v>
      </c>
      <c r="I72" s="91">
        <f>I8+I9+I44+I71</f>
        <v>199657272.90000001</v>
      </c>
    </row>
    <row r="73" spans="1:9" ht="12.75" customHeight="1" x14ac:dyDescent="0.2">
      <c r="A73" s="191" t="s">
        <v>59</v>
      </c>
      <c r="B73" s="191"/>
      <c r="C73" s="191"/>
      <c r="D73" s="191"/>
      <c r="E73" s="191"/>
      <c r="F73" s="191"/>
      <c r="G73" s="7">
        <v>66</v>
      </c>
      <c r="H73" s="90">
        <v>90655918.670000002</v>
      </c>
      <c r="I73" s="90">
        <v>94796080.609999999</v>
      </c>
    </row>
    <row r="74" spans="1:9" x14ac:dyDescent="0.2">
      <c r="A74" s="195" t="s">
        <v>60</v>
      </c>
      <c r="B74" s="196"/>
      <c r="C74" s="196"/>
      <c r="D74" s="196"/>
      <c r="E74" s="196"/>
      <c r="F74" s="196"/>
      <c r="G74" s="196"/>
      <c r="H74" s="196"/>
      <c r="I74" s="196"/>
    </row>
    <row r="75" spans="1:9" ht="24.75" customHeight="1" x14ac:dyDescent="0.2">
      <c r="A75" s="192" t="s">
        <v>439</v>
      </c>
      <c r="B75" s="192"/>
      <c r="C75" s="192"/>
      <c r="D75" s="192"/>
      <c r="E75" s="192"/>
      <c r="F75" s="192"/>
      <c r="G75" s="8">
        <v>67</v>
      </c>
      <c r="H75" s="92">
        <f>H76+H77+H78+H84+H85+H92+H95+H98</f>
        <v>72814461.730000004</v>
      </c>
      <c r="I75" s="92">
        <f>I76+I77+I78+I84+I85+I92+I95+I98</f>
        <v>84140027.640000001</v>
      </c>
    </row>
    <row r="76" spans="1:9" ht="12.75" customHeight="1" x14ac:dyDescent="0.2">
      <c r="A76" s="190" t="s">
        <v>61</v>
      </c>
      <c r="B76" s="190"/>
      <c r="C76" s="190"/>
      <c r="D76" s="190"/>
      <c r="E76" s="190"/>
      <c r="F76" s="190"/>
      <c r="G76" s="7">
        <v>68</v>
      </c>
      <c r="H76" s="90">
        <v>41247193</v>
      </c>
      <c r="I76" s="90">
        <v>41247193</v>
      </c>
    </row>
    <row r="77" spans="1:9" ht="12.75" customHeight="1" x14ac:dyDescent="0.2">
      <c r="A77" s="190" t="s">
        <v>62</v>
      </c>
      <c r="B77" s="190"/>
      <c r="C77" s="190"/>
      <c r="D77" s="190"/>
      <c r="E77" s="190"/>
      <c r="F77" s="190"/>
      <c r="G77" s="7">
        <v>69</v>
      </c>
      <c r="H77" s="90">
        <v>12386939.189999999</v>
      </c>
      <c r="I77" s="90">
        <v>12386939.189999999</v>
      </c>
    </row>
    <row r="78" spans="1:9" ht="12.75" customHeight="1" x14ac:dyDescent="0.2">
      <c r="A78" s="194" t="s">
        <v>63</v>
      </c>
      <c r="B78" s="194"/>
      <c r="C78" s="194"/>
      <c r="D78" s="194"/>
      <c r="E78" s="194"/>
      <c r="F78" s="194"/>
      <c r="G78" s="8">
        <v>70</v>
      </c>
      <c r="H78" s="92">
        <f>SUM(H79:H83)</f>
        <v>0</v>
      </c>
      <c r="I78" s="92">
        <f>SUM(I79:I83)</f>
        <v>484026.11</v>
      </c>
    </row>
    <row r="79" spans="1:9" ht="12.75" customHeight="1" x14ac:dyDescent="0.2">
      <c r="A79" s="190" t="s">
        <v>64</v>
      </c>
      <c r="B79" s="190"/>
      <c r="C79" s="190"/>
      <c r="D79" s="190"/>
      <c r="E79" s="190"/>
      <c r="F79" s="190"/>
      <c r="G79" s="7">
        <v>71</v>
      </c>
      <c r="H79" s="90">
        <v>0</v>
      </c>
      <c r="I79" s="90">
        <v>0</v>
      </c>
    </row>
    <row r="80" spans="1:9" ht="12.75" customHeight="1" x14ac:dyDescent="0.2">
      <c r="A80" s="190" t="s">
        <v>65</v>
      </c>
      <c r="B80" s="190"/>
      <c r="C80" s="190"/>
      <c r="D80" s="190"/>
      <c r="E80" s="190"/>
      <c r="F80" s="190"/>
      <c r="G80" s="7">
        <v>72</v>
      </c>
      <c r="H80" s="90">
        <v>1123567.83</v>
      </c>
      <c r="I80" s="90">
        <v>1123567.83</v>
      </c>
    </row>
    <row r="81" spans="1:9" ht="12.75" customHeight="1" x14ac:dyDescent="0.2">
      <c r="A81" s="190" t="s">
        <v>66</v>
      </c>
      <c r="B81" s="190"/>
      <c r="C81" s="190"/>
      <c r="D81" s="190"/>
      <c r="E81" s="190"/>
      <c r="F81" s="190"/>
      <c r="G81" s="7">
        <v>73</v>
      </c>
      <c r="H81" s="90">
        <v>-1123567.83</v>
      </c>
      <c r="I81" s="90">
        <v>-1123567.83</v>
      </c>
    </row>
    <row r="82" spans="1:9" ht="12.75" customHeight="1" x14ac:dyDescent="0.2">
      <c r="A82" s="190" t="s">
        <v>67</v>
      </c>
      <c r="B82" s="190"/>
      <c r="C82" s="190"/>
      <c r="D82" s="190"/>
      <c r="E82" s="190"/>
      <c r="F82" s="190"/>
      <c r="G82" s="7">
        <v>74</v>
      </c>
      <c r="H82" s="90">
        <v>0</v>
      </c>
      <c r="I82" s="90">
        <v>484026.11</v>
      </c>
    </row>
    <row r="83" spans="1:9" ht="12.75" customHeight="1" x14ac:dyDescent="0.2">
      <c r="A83" s="190" t="s">
        <v>68</v>
      </c>
      <c r="B83" s="190"/>
      <c r="C83" s="190"/>
      <c r="D83" s="190"/>
      <c r="E83" s="190"/>
      <c r="F83" s="190"/>
      <c r="G83" s="7">
        <v>75</v>
      </c>
      <c r="H83" s="90">
        <v>0</v>
      </c>
      <c r="I83" s="90">
        <v>0</v>
      </c>
    </row>
    <row r="84" spans="1:9" ht="12.75" customHeight="1" x14ac:dyDescent="0.2">
      <c r="A84" s="193" t="s">
        <v>69</v>
      </c>
      <c r="B84" s="193"/>
      <c r="C84" s="193"/>
      <c r="D84" s="193"/>
      <c r="E84" s="193"/>
      <c r="F84" s="193"/>
      <c r="G84" s="20">
        <v>76</v>
      </c>
      <c r="H84" s="93">
        <v>9499807.3699999992</v>
      </c>
      <c r="I84" s="93">
        <v>9499807.3699999992</v>
      </c>
    </row>
    <row r="85" spans="1:9" ht="12.75" customHeight="1" x14ac:dyDescent="0.2">
      <c r="A85" s="194" t="s">
        <v>429</v>
      </c>
      <c r="B85" s="194"/>
      <c r="C85" s="194"/>
      <c r="D85" s="194"/>
      <c r="E85" s="194"/>
      <c r="F85" s="194"/>
      <c r="G85" s="8">
        <v>77</v>
      </c>
      <c r="H85" s="91">
        <f>H86+H87+H88+H89+H90+H91</f>
        <v>0</v>
      </c>
      <c r="I85" s="91">
        <f>I86+I87+I88+I89+I90+I91</f>
        <v>0</v>
      </c>
    </row>
    <row r="86" spans="1:9" ht="25.5" customHeight="1" x14ac:dyDescent="0.2">
      <c r="A86" s="190" t="s">
        <v>424</v>
      </c>
      <c r="B86" s="190"/>
      <c r="C86" s="190"/>
      <c r="D86" s="190"/>
      <c r="E86" s="190"/>
      <c r="F86" s="190"/>
      <c r="G86" s="7">
        <v>78</v>
      </c>
      <c r="H86" s="90">
        <v>0</v>
      </c>
      <c r="I86" s="90">
        <v>0</v>
      </c>
    </row>
    <row r="87" spans="1:9" ht="12.75" customHeight="1" x14ac:dyDescent="0.2">
      <c r="A87" s="190" t="s">
        <v>70</v>
      </c>
      <c r="B87" s="190"/>
      <c r="C87" s="190"/>
      <c r="D87" s="190"/>
      <c r="E87" s="190"/>
      <c r="F87" s="190"/>
      <c r="G87" s="7">
        <v>79</v>
      </c>
      <c r="H87" s="90">
        <v>0</v>
      </c>
      <c r="I87" s="90">
        <v>0</v>
      </c>
    </row>
    <row r="88" spans="1:9" ht="12.75" customHeight="1" x14ac:dyDescent="0.2">
      <c r="A88" s="190" t="s">
        <v>71</v>
      </c>
      <c r="B88" s="190"/>
      <c r="C88" s="190"/>
      <c r="D88" s="190"/>
      <c r="E88" s="190"/>
      <c r="F88" s="190"/>
      <c r="G88" s="7">
        <v>80</v>
      </c>
      <c r="H88" s="90">
        <v>0</v>
      </c>
      <c r="I88" s="90">
        <v>0</v>
      </c>
    </row>
    <row r="89" spans="1:9" ht="12.75" customHeight="1" x14ac:dyDescent="0.2">
      <c r="A89" s="190" t="s">
        <v>346</v>
      </c>
      <c r="B89" s="190"/>
      <c r="C89" s="190"/>
      <c r="D89" s="190"/>
      <c r="E89" s="190"/>
      <c r="F89" s="190"/>
      <c r="G89" s="7">
        <v>81</v>
      </c>
      <c r="H89" s="90">
        <v>0</v>
      </c>
      <c r="I89" s="90">
        <v>0</v>
      </c>
    </row>
    <row r="90" spans="1:9" ht="26.25" customHeight="1" x14ac:dyDescent="0.2">
      <c r="A90" s="190" t="s">
        <v>347</v>
      </c>
      <c r="B90" s="190"/>
      <c r="C90" s="190"/>
      <c r="D90" s="190"/>
      <c r="E90" s="190"/>
      <c r="F90" s="190"/>
      <c r="G90" s="7">
        <v>82</v>
      </c>
      <c r="H90" s="90">
        <v>0</v>
      </c>
      <c r="I90" s="90">
        <v>0</v>
      </c>
    </row>
    <row r="91" spans="1:9" x14ac:dyDescent="0.2">
      <c r="A91" s="190" t="s">
        <v>425</v>
      </c>
      <c r="B91" s="190"/>
      <c r="C91" s="190"/>
      <c r="D91" s="190"/>
      <c r="E91" s="190"/>
      <c r="F91" s="190"/>
      <c r="G91" s="7">
        <v>83</v>
      </c>
      <c r="H91" s="90">
        <v>0</v>
      </c>
      <c r="I91" s="90">
        <v>0</v>
      </c>
    </row>
    <row r="92" spans="1:9" ht="12.75" customHeight="1" x14ac:dyDescent="0.2">
      <c r="A92" s="194" t="s">
        <v>430</v>
      </c>
      <c r="B92" s="194"/>
      <c r="C92" s="194"/>
      <c r="D92" s="194"/>
      <c r="E92" s="194"/>
      <c r="F92" s="194"/>
      <c r="G92" s="8">
        <v>84</v>
      </c>
      <c r="H92" s="91">
        <f>H93-H94</f>
        <v>-2130428.02</v>
      </c>
      <c r="I92" s="91">
        <f>I93-I94</f>
        <v>4659304.83</v>
      </c>
    </row>
    <row r="93" spans="1:9" ht="12.75" customHeight="1" x14ac:dyDescent="0.2">
      <c r="A93" s="190" t="s">
        <v>72</v>
      </c>
      <c r="B93" s="190"/>
      <c r="C93" s="190"/>
      <c r="D93" s="190"/>
      <c r="E93" s="190"/>
      <c r="F93" s="190"/>
      <c r="G93" s="7">
        <v>85</v>
      </c>
      <c r="H93" s="90">
        <v>0</v>
      </c>
      <c r="I93" s="90">
        <v>4659304.83</v>
      </c>
    </row>
    <row r="94" spans="1:9" ht="12.75" customHeight="1" x14ac:dyDescent="0.2">
      <c r="A94" s="190" t="s">
        <v>73</v>
      </c>
      <c r="B94" s="190"/>
      <c r="C94" s="190"/>
      <c r="D94" s="190"/>
      <c r="E94" s="190"/>
      <c r="F94" s="190"/>
      <c r="G94" s="7">
        <v>86</v>
      </c>
      <c r="H94" s="90">
        <v>2130428.02</v>
      </c>
      <c r="I94" s="90">
        <v>0</v>
      </c>
    </row>
    <row r="95" spans="1:9" ht="12.75" customHeight="1" x14ac:dyDescent="0.2">
      <c r="A95" s="194" t="s">
        <v>431</v>
      </c>
      <c r="B95" s="194"/>
      <c r="C95" s="194"/>
      <c r="D95" s="194"/>
      <c r="E95" s="194"/>
      <c r="F95" s="194"/>
      <c r="G95" s="8">
        <v>87</v>
      </c>
      <c r="H95" s="91">
        <f>H96-H97</f>
        <v>11810950.189999999</v>
      </c>
      <c r="I95" s="91">
        <f>I96-I97</f>
        <v>15862757.140000001</v>
      </c>
    </row>
    <row r="96" spans="1:9" ht="12.75" customHeight="1" x14ac:dyDescent="0.2">
      <c r="A96" s="190" t="s">
        <v>74</v>
      </c>
      <c r="B96" s="190"/>
      <c r="C96" s="190"/>
      <c r="D96" s="190"/>
      <c r="E96" s="190"/>
      <c r="F96" s="190"/>
      <c r="G96" s="7">
        <v>88</v>
      </c>
      <c r="H96" s="90">
        <v>11810950.189999999</v>
      </c>
      <c r="I96" s="90">
        <v>15862757.140000001</v>
      </c>
    </row>
    <row r="97" spans="1:9" ht="12.75" customHeight="1" x14ac:dyDescent="0.2">
      <c r="A97" s="190" t="s">
        <v>75</v>
      </c>
      <c r="B97" s="190"/>
      <c r="C97" s="190"/>
      <c r="D97" s="190"/>
      <c r="E97" s="190"/>
      <c r="F97" s="190"/>
      <c r="G97" s="7">
        <v>89</v>
      </c>
      <c r="H97" s="90">
        <v>0</v>
      </c>
      <c r="I97" s="90">
        <v>0</v>
      </c>
    </row>
    <row r="98" spans="1:9" ht="12.75" customHeight="1" x14ac:dyDescent="0.2">
      <c r="A98" s="190" t="s">
        <v>76</v>
      </c>
      <c r="B98" s="190"/>
      <c r="C98" s="190"/>
      <c r="D98" s="190"/>
      <c r="E98" s="190"/>
      <c r="F98" s="190"/>
      <c r="G98" s="7">
        <v>90</v>
      </c>
      <c r="H98" s="90">
        <v>0</v>
      </c>
      <c r="I98" s="90">
        <v>0</v>
      </c>
    </row>
    <row r="99" spans="1:9" ht="12.75" customHeight="1" x14ac:dyDescent="0.2">
      <c r="A99" s="192" t="s">
        <v>432</v>
      </c>
      <c r="B99" s="192"/>
      <c r="C99" s="192"/>
      <c r="D99" s="192"/>
      <c r="E99" s="192"/>
      <c r="F99" s="192"/>
      <c r="G99" s="8">
        <v>91</v>
      </c>
      <c r="H99" s="91">
        <f>SUM(H100:H105)</f>
        <v>16623229.539999999</v>
      </c>
      <c r="I99" s="91">
        <f>SUM(I100:I105)</f>
        <v>30420644.050000001</v>
      </c>
    </row>
    <row r="100" spans="1:9" ht="12.75" customHeight="1" x14ac:dyDescent="0.2">
      <c r="A100" s="190" t="s">
        <v>77</v>
      </c>
      <c r="B100" s="190"/>
      <c r="C100" s="190"/>
      <c r="D100" s="190"/>
      <c r="E100" s="190"/>
      <c r="F100" s="190"/>
      <c r="G100" s="7">
        <v>92</v>
      </c>
      <c r="H100" s="90">
        <v>3269434.1</v>
      </c>
      <c r="I100" s="90">
        <v>28810436.309999999</v>
      </c>
    </row>
    <row r="101" spans="1:9" ht="12.75" customHeight="1" x14ac:dyDescent="0.2">
      <c r="A101" s="190" t="s">
        <v>78</v>
      </c>
      <c r="B101" s="190"/>
      <c r="C101" s="190"/>
      <c r="D101" s="190"/>
      <c r="E101" s="190"/>
      <c r="F101" s="190"/>
      <c r="G101" s="7">
        <v>93</v>
      </c>
      <c r="H101" s="90">
        <v>0</v>
      </c>
      <c r="I101" s="90">
        <v>0</v>
      </c>
    </row>
    <row r="102" spans="1:9" ht="12.75" customHeight="1" x14ac:dyDescent="0.2">
      <c r="A102" s="190" t="s">
        <v>79</v>
      </c>
      <c r="B102" s="190"/>
      <c r="C102" s="190"/>
      <c r="D102" s="190"/>
      <c r="E102" s="190"/>
      <c r="F102" s="190"/>
      <c r="G102" s="7">
        <v>94</v>
      </c>
      <c r="H102" s="90">
        <v>13205357.42</v>
      </c>
      <c r="I102" s="90">
        <v>1461769.72</v>
      </c>
    </row>
    <row r="103" spans="1:9" ht="12.75" customHeight="1" x14ac:dyDescent="0.2">
      <c r="A103" s="190" t="s">
        <v>80</v>
      </c>
      <c r="B103" s="190"/>
      <c r="C103" s="190"/>
      <c r="D103" s="190"/>
      <c r="E103" s="190"/>
      <c r="F103" s="190"/>
      <c r="G103" s="7">
        <v>95</v>
      </c>
      <c r="H103" s="90">
        <v>0</v>
      </c>
      <c r="I103" s="90">
        <v>0</v>
      </c>
    </row>
    <row r="104" spans="1:9" ht="12.75" customHeight="1" x14ac:dyDescent="0.2">
      <c r="A104" s="190" t="s">
        <v>81</v>
      </c>
      <c r="B104" s="190"/>
      <c r="C104" s="190"/>
      <c r="D104" s="190"/>
      <c r="E104" s="190"/>
      <c r="F104" s="190"/>
      <c r="G104" s="7">
        <v>96</v>
      </c>
      <c r="H104" s="90">
        <v>0</v>
      </c>
      <c r="I104" s="90">
        <v>0</v>
      </c>
    </row>
    <row r="105" spans="1:9" ht="12.75" customHeight="1" x14ac:dyDescent="0.2">
      <c r="A105" s="190" t="s">
        <v>82</v>
      </c>
      <c r="B105" s="190"/>
      <c r="C105" s="190"/>
      <c r="D105" s="190"/>
      <c r="E105" s="190"/>
      <c r="F105" s="190"/>
      <c r="G105" s="7">
        <v>97</v>
      </c>
      <c r="H105" s="90">
        <v>148438.01999999999</v>
      </c>
      <c r="I105" s="90">
        <v>148438.01999999999</v>
      </c>
    </row>
    <row r="106" spans="1:9" ht="12.75" customHeight="1" x14ac:dyDescent="0.2">
      <c r="A106" s="192" t="s">
        <v>433</v>
      </c>
      <c r="B106" s="192"/>
      <c r="C106" s="192"/>
      <c r="D106" s="192"/>
      <c r="E106" s="192"/>
      <c r="F106" s="192"/>
      <c r="G106" s="8">
        <v>98</v>
      </c>
      <c r="H106" s="91">
        <f>SUM(H107:H117)</f>
        <v>10086167.34</v>
      </c>
      <c r="I106" s="91">
        <f>SUM(I107:I117)</f>
        <v>8898370.1199999992</v>
      </c>
    </row>
    <row r="107" spans="1:9" ht="12.75" customHeight="1" x14ac:dyDescent="0.2">
      <c r="A107" s="190" t="s">
        <v>83</v>
      </c>
      <c r="B107" s="190"/>
      <c r="C107" s="190"/>
      <c r="D107" s="190"/>
      <c r="E107" s="190"/>
      <c r="F107" s="190"/>
      <c r="G107" s="7">
        <v>99</v>
      </c>
      <c r="H107" s="90">
        <v>298062.21000000002</v>
      </c>
      <c r="I107" s="90">
        <v>227871.47</v>
      </c>
    </row>
    <row r="108" spans="1:9" ht="24.6" customHeight="1" x14ac:dyDescent="0.2">
      <c r="A108" s="190" t="s">
        <v>84</v>
      </c>
      <c r="B108" s="190"/>
      <c r="C108" s="190"/>
      <c r="D108" s="190"/>
      <c r="E108" s="190"/>
      <c r="F108" s="190"/>
      <c r="G108" s="7">
        <v>100</v>
      </c>
      <c r="H108" s="90">
        <v>0</v>
      </c>
      <c r="I108" s="90">
        <v>0</v>
      </c>
    </row>
    <row r="109" spans="1:9" ht="12.75" customHeight="1" x14ac:dyDescent="0.2">
      <c r="A109" s="190" t="s">
        <v>85</v>
      </c>
      <c r="B109" s="190"/>
      <c r="C109" s="190"/>
      <c r="D109" s="190"/>
      <c r="E109" s="190"/>
      <c r="F109" s="190"/>
      <c r="G109" s="7">
        <v>101</v>
      </c>
      <c r="H109" s="90">
        <v>0</v>
      </c>
      <c r="I109" s="90">
        <v>0</v>
      </c>
    </row>
    <row r="110" spans="1:9" ht="21.6" customHeight="1" x14ac:dyDescent="0.2">
      <c r="A110" s="190" t="s">
        <v>86</v>
      </c>
      <c r="B110" s="190"/>
      <c r="C110" s="190"/>
      <c r="D110" s="190"/>
      <c r="E110" s="190"/>
      <c r="F110" s="190"/>
      <c r="G110" s="7">
        <v>102</v>
      </c>
      <c r="H110" s="90">
        <v>0</v>
      </c>
      <c r="I110" s="90">
        <v>0</v>
      </c>
    </row>
    <row r="111" spans="1:9" ht="12.75" customHeight="1" x14ac:dyDescent="0.2">
      <c r="A111" s="190" t="s">
        <v>87</v>
      </c>
      <c r="B111" s="190"/>
      <c r="C111" s="190"/>
      <c r="D111" s="190"/>
      <c r="E111" s="190"/>
      <c r="F111" s="190"/>
      <c r="G111" s="7">
        <v>103</v>
      </c>
      <c r="H111" s="90">
        <v>0</v>
      </c>
      <c r="I111" s="90">
        <v>0</v>
      </c>
    </row>
    <row r="112" spans="1:9" ht="12.75" customHeight="1" x14ac:dyDescent="0.2">
      <c r="A112" s="190" t="s">
        <v>88</v>
      </c>
      <c r="B112" s="190"/>
      <c r="C112" s="190"/>
      <c r="D112" s="190"/>
      <c r="E112" s="190"/>
      <c r="F112" s="190"/>
      <c r="G112" s="7">
        <v>104</v>
      </c>
      <c r="H112" s="90">
        <v>6771159.9800000004</v>
      </c>
      <c r="I112" s="90">
        <v>5872941.0499999998</v>
      </c>
    </row>
    <row r="113" spans="1:9" ht="12.75" customHeight="1" x14ac:dyDescent="0.2">
      <c r="A113" s="190" t="s">
        <v>89</v>
      </c>
      <c r="B113" s="190"/>
      <c r="C113" s="190"/>
      <c r="D113" s="190"/>
      <c r="E113" s="190"/>
      <c r="F113" s="190"/>
      <c r="G113" s="7">
        <v>105</v>
      </c>
      <c r="H113" s="90">
        <v>0</v>
      </c>
      <c r="I113" s="90">
        <v>0</v>
      </c>
    </row>
    <row r="114" spans="1:9" ht="12.75" customHeight="1" x14ac:dyDescent="0.2">
      <c r="A114" s="190" t="s">
        <v>90</v>
      </c>
      <c r="B114" s="190"/>
      <c r="C114" s="190"/>
      <c r="D114" s="190"/>
      <c r="E114" s="190"/>
      <c r="F114" s="190"/>
      <c r="G114" s="7">
        <v>106</v>
      </c>
      <c r="H114" s="90">
        <v>0</v>
      </c>
      <c r="I114" s="90">
        <v>0</v>
      </c>
    </row>
    <row r="115" spans="1:9" ht="12.75" customHeight="1" x14ac:dyDescent="0.2">
      <c r="A115" s="190" t="s">
        <v>91</v>
      </c>
      <c r="B115" s="190"/>
      <c r="C115" s="190"/>
      <c r="D115" s="190"/>
      <c r="E115" s="190"/>
      <c r="F115" s="190"/>
      <c r="G115" s="7">
        <v>107</v>
      </c>
      <c r="H115" s="90">
        <v>931621.59</v>
      </c>
      <c r="I115" s="90">
        <v>712234.04</v>
      </c>
    </row>
    <row r="116" spans="1:9" ht="12.75" customHeight="1" x14ac:dyDescent="0.2">
      <c r="A116" s="190" t="s">
        <v>92</v>
      </c>
      <c r="B116" s="190"/>
      <c r="C116" s="190"/>
      <c r="D116" s="190"/>
      <c r="E116" s="190"/>
      <c r="F116" s="190"/>
      <c r="G116" s="7">
        <v>108</v>
      </c>
      <c r="H116" s="90">
        <v>0</v>
      </c>
      <c r="I116" s="90">
        <v>0</v>
      </c>
    </row>
    <row r="117" spans="1:9" ht="12.75" customHeight="1" x14ac:dyDescent="0.2">
      <c r="A117" s="190" t="s">
        <v>93</v>
      </c>
      <c r="B117" s="190"/>
      <c r="C117" s="190"/>
      <c r="D117" s="190"/>
      <c r="E117" s="190"/>
      <c r="F117" s="190"/>
      <c r="G117" s="7">
        <v>109</v>
      </c>
      <c r="H117" s="90">
        <v>2085323.56</v>
      </c>
      <c r="I117" s="90">
        <v>2085323.56</v>
      </c>
    </row>
    <row r="118" spans="1:9" ht="12.75" customHeight="1" x14ac:dyDescent="0.2">
      <c r="A118" s="192" t="s">
        <v>434</v>
      </c>
      <c r="B118" s="192"/>
      <c r="C118" s="192"/>
      <c r="D118" s="192"/>
      <c r="E118" s="192"/>
      <c r="F118" s="192"/>
      <c r="G118" s="8">
        <v>110</v>
      </c>
      <c r="H118" s="91">
        <f>SUM(H119:H132)</f>
        <v>61108007.219999999</v>
      </c>
      <c r="I118" s="91">
        <f>SUM(I119:I132)</f>
        <v>57636683.130000003</v>
      </c>
    </row>
    <row r="119" spans="1:9" ht="12.75" customHeight="1" x14ac:dyDescent="0.2">
      <c r="A119" s="190" t="s">
        <v>83</v>
      </c>
      <c r="B119" s="190"/>
      <c r="C119" s="190"/>
      <c r="D119" s="190"/>
      <c r="E119" s="190"/>
      <c r="F119" s="190"/>
      <c r="G119" s="7">
        <v>111</v>
      </c>
      <c r="H119" s="90">
        <v>6026279.96</v>
      </c>
      <c r="I119" s="90">
        <v>3816208.95</v>
      </c>
    </row>
    <row r="120" spans="1:9" ht="22.15" customHeight="1" x14ac:dyDescent="0.2">
      <c r="A120" s="190" t="s">
        <v>84</v>
      </c>
      <c r="B120" s="190"/>
      <c r="C120" s="190"/>
      <c r="D120" s="190"/>
      <c r="E120" s="190"/>
      <c r="F120" s="190"/>
      <c r="G120" s="7">
        <v>112</v>
      </c>
      <c r="H120" s="90">
        <v>0</v>
      </c>
      <c r="I120" s="90">
        <v>0</v>
      </c>
    </row>
    <row r="121" spans="1:9" ht="12.75" customHeight="1" x14ac:dyDescent="0.2">
      <c r="A121" s="190" t="s">
        <v>85</v>
      </c>
      <c r="B121" s="190"/>
      <c r="C121" s="190"/>
      <c r="D121" s="190"/>
      <c r="E121" s="190"/>
      <c r="F121" s="190"/>
      <c r="G121" s="7">
        <v>113</v>
      </c>
      <c r="H121" s="90">
        <v>0</v>
      </c>
      <c r="I121" s="90">
        <v>0</v>
      </c>
    </row>
    <row r="122" spans="1:9" ht="23.45" customHeight="1" x14ac:dyDescent="0.2">
      <c r="A122" s="190" t="s">
        <v>86</v>
      </c>
      <c r="B122" s="190"/>
      <c r="C122" s="190"/>
      <c r="D122" s="190"/>
      <c r="E122" s="190"/>
      <c r="F122" s="190"/>
      <c r="G122" s="7">
        <v>114</v>
      </c>
      <c r="H122" s="90">
        <v>0</v>
      </c>
      <c r="I122" s="90">
        <v>0</v>
      </c>
    </row>
    <row r="123" spans="1:9" ht="12.75" customHeight="1" x14ac:dyDescent="0.2">
      <c r="A123" s="190" t="s">
        <v>87</v>
      </c>
      <c r="B123" s="190"/>
      <c r="C123" s="190"/>
      <c r="D123" s="190"/>
      <c r="E123" s="190"/>
      <c r="F123" s="190"/>
      <c r="G123" s="7">
        <v>115</v>
      </c>
      <c r="H123" s="90">
        <v>0</v>
      </c>
      <c r="I123" s="90">
        <v>0</v>
      </c>
    </row>
    <row r="124" spans="1:9" ht="12.75" customHeight="1" x14ac:dyDescent="0.2">
      <c r="A124" s="190" t="s">
        <v>88</v>
      </c>
      <c r="B124" s="190"/>
      <c r="C124" s="190"/>
      <c r="D124" s="190"/>
      <c r="E124" s="190"/>
      <c r="F124" s="190"/>
      <c r="G124" s="7">
        <v>116</v>
      </c>
      <c r="H124" s="90">
        <v>9503834.0899999999</v>
      </c>
      <c r="I124" s="90">
        <v>2066631.55</v>
      </c>
    </row>
    <row r="125" spans="1:9" ht="12.75" customHeight="1" x14ac:dyDescent="0.2">
      <c r="A125" s="190" t="s">
        <v>89</v>
      </c>
      <c r="B125" s="190"/>
      <c r="C125" s="190"/>
      <c r="D125" s="190"/>
      <c r="E125" s="190"/>
      <c r="F125" s="190"/>
      <c r="G125" s="7">
        <v>117</v>
      </c>
      <c r="H125" s="90">
        <v>11481225.59</v>
      </c>
      <c r="I125" s="90">
        <v>11080639.66</v>
      </c>
    </row>
    <row r="126" spans="1:9" ht="12.75" customHeight="1" x14ac:dyDescent="0.2">
      <c r="A126" s="190" t="s">
        <v>90</v>
      </c>
      <c r="B126" s="190"/>
      <c r="C126" s="190"/>
      <c r="D126" s="190"/>
      <c r="E126" s="190"/>
      <c r="F126" s="190"/>
      <c r="G126" s="7">
        <v>118</v>
      </c>
      <c r="H126" s="90">
        <v>24530722.059999999</v>
      </c>
      <c r="I126" s="90">
        <v>27026871.18</v>
      </c>
    </row>
    <row r="127" spans="1:9" x14ac:dyDescent="0.2">
      <c r="A127" s="190" t="s">
        <v>91</v>
      </c>
      <c r="B127" s="190"/>
      <c r="C127" s="190"/>
      <c r="D127" s="190"/>
      <c r="E127" s="190"/>
      <c r="F127" s="190"/>
      <c r="G127" s="7">
        <v>119</v>
      </c>
      <c r="H127" s="90">
        <v>278440.65999999997</v>
      </c>
      <c r="I127" s="90">
        <v>289578.28999999998</v>
      </c>
    </row>
    <row r="128" spans="1:9" x14ac:dyDescent="0.2">
      <c r="A128" s="190" t="s">
        <v>94</v>
      </c>
      <c r="B128" s="190"/>
      <c r="C128" s="190"/>
      <c r="D128" s="190"/>
      <c r="E128" s="190"/>
      <c r="F128" s="190"/>
      <c r="G128" s="7">
        <v>120</v>
      </c>
      <c r="H128" s="90">
        <v>3919881.31</v>
      </c>
      <c r="I128" s="90">
        <v>7215315.8799999999</v>
      </c>
    </row>
    <row r="129" spans="1:9" x14ac:dyDescent="0.2">
      <c r="A129" s="190" t="s">
        <v>95</v>
      </c>
      <c r="B129" s="190"/>
      <c r="C129" s="190"/>
      <c r="D129" s="190"/>
      <c r="E129" s="190"/>
      <c r="F129" s="190"/>
      <c r="G129" s="7">
        <v>121</v>
      </c>
      <c r="H129" s="90">
        <v>4745359.6900000004</v>
      </c>
      <c r="I129" s="90">
        <v>5378018.0899999999</v>
      </c>
    </row>
    <row r="130" spans="1:9" x14ac:dyDescent="0.2">
      <c r="A130" s="190" t="s">
        <v>96</v>
      </c>
      <c r="B130" s="190"/>
      <c r="C130" s="190"/>
      <c r="D130" s="190"/>
      <c r="E130" s="190"/>
      <c r="F130" s="190"/>
      <c r="G130" s="7">
        <v>122</v>
      </c>
      <c r="H130" s="90">
        <v>0</v>
      </c>
      <c r="I130" s="90">
        <v>114.44</v>
      </c>
    </row>
    <row r="131" spans="1:9" x14ac:dyDescent="0.2">
      <c r="A131" s="190" t="s">
        <v>97</v>
      </c>
      <c r="B131" s="190"/>
      <c r="C131" s="190"/>
      <c r="D131" s="190"/>
      <c r="E131" s="190"/>
      <c r="F131" s="190"/>
      <c r="G131" s="7">
        <v>123</v>
      </c>
      <c r="H131" s="90">
        <v>0</v>
      </c>
      <c r="I131" s="90">
        <v>0</v>
      </c>
    </row>
    <row r="132" spans="1:9" x14ac:dyDescent="0.2">
      <c r="A132" s="190" t="s">
        <v>98</v>
      </c>
      <c r="B132" s="190"/>
      <c r="C132" s="190"/>
      <c r="D132" s="190"/>
      <c r="E132" s="190"/>
      <c r="F132" s="190"/>
      <c r="G132" s="7">
        <v>124</v>
      </c>
      <c r="H132" s="90">
        <v>622263.86</v>
      </c>
      <c r="I132" s="90">
        <v>763305.09</v>
      </c>
    </row>
    <row r="133" spans="1:9" ht="22.15" customHeight="1" x14ac:dyDescent="0.2">
      <c r="A133" s="191" t="s">
        <v>99</v>
      </c>
      <c r="B133" s="191"/>
      <c r="C133" s="191"/>
      <c r="D133" s="191"/>
      <c r="E133" s="191"/>
      <c r="F133" s="191"/>
      <c r="G133" s="7">
        <v>125</v>
      </c>
      <c r="H133" s="90">
        <v>17467332.030000001</v>
      </c>
      <c r="I133" s="90">
        <v>18561547.960000001</v>
      </c>
    </row>
    <row r="134" spans="1:9" ht="12.75" customHeight="1" x14ac:dyDescent="0.2">
      <c r="A134" s="192" t="s">
        <v>435</v>
      </c>
      <c r="B134" s="192"/>
      <c r="C134" s="192"/>
      <c r="D134" s="192"/>
      <c r="E134" s="192"/>
      <c r="F134" s="192"/>
      <c r="G134" s="8">
        <v>126</v>
      </c>
      <c r="H134" s="91">
        <f>H75+H99+H106+H118+H133</f>
        <v>178099197.86000001</v>
      </c>
      <c r="I134" s="91">
        <f>I75+I99+I106+I118+I133</f>
        <v>199657272.90000001</v>
      </c>
    </row>
    <row r="135" spans="1:9" x14ac:dyDescent="0.2">
      <c r="A135" s="191" t="s">
        <v>100</v>
      </c>
      <c r="B135" s="191"/>
      <c r="C135" s="191"/>
      <c r="D135" s="191"/>
      <c r="E135" s="191"/>
      <c r="F135" s="191"/>
      <c r="G135" s="7">
        <v>127</v>
      </c>
      <c r="H135" s="90">
        <v>90655918.670000002</v>
      </c>
      <c r="I135" s="90">
        <v>94796080.609999999</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A60" zoomScaleNormal="100" zoomScaleSheetLayoutView="110" workbookViewId="0">
      <selection activeCell="L78" sqref="L78"/>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7" t="s">
        <v>102</v>
      </c>
      <c r="B1" s="228"/>
      <c r="C1" s="228"/>
      <c r="D1" s="228"/>
      <c r="E1" s="228"/>
      <c r="F1" s="228"/>
      <c r="G1" s="228"/>
      <c r="H1" s="228"/>
      <c r="I1" s="228"/>
    </row>
    <row r="2" spans="1:11" x14ac:dyDescent="0.2">
      <c r="A2" s="229" t="s">
        <v>473</v>
      </c>
      <c r="B2" s="230"/>
      <c r="C2" s="230"/>
      <c r="D2" s="230"/>
      <c r="E2" s="230"/>
      <c r="F2" s="230"/>
      <c r="G2" s="230"/>
      <c r="H2" s="230"/>
      <c r="I2" s="230"/>
    </row>
    <row r="3" spans="1:11" x14ac:dyDescent="0.2">
      <c r="A3" s="231" t="s">
        <v>438</v>
      </c>
      <c r="B3" s="232"/>
      <c r="C3" s="232"/>
      <c r="D3" s="232"/>
      <c r="E3" s="232"/>
      <c r="F3" s="232"/>
      <c r="G3" s="232"/>
      <c r="H3" s="232"/>
      <c r="I3" s="232"/>
      <c r="J3" s="233"/>
      <c r="K3" s="233"/>
    </row>
    <row r="4" spans="1:11" x14ac:dyDescent="0.2">
      <c r="A4" s="234" t="s">
        <v>449</v>
      </c>
      <c r="B4" s="235"/>
      <c r="C4" s="235"/>
      <c r="D4" s="235"/>
      <c r="E4" s="235"/>
      <c r="F4" s="235"/>
      <c r="G4" s="235"/>
      <c r="H4" s="235"/>
      <c r="I4" s="235"/>
      <c r="J4" s="236"/>
      <c r="K4" s="236"/>
    </row>
    <row r="5" spans="1:11" ht="22.15" customHeight="1" x14ac:dyDescent="0.2">
      <c r="A5" s="237" t="s">
        <v>2</v>
      </c>
      <c r="B5" s="238"/>
      <c r="C5" s="238"/>
      <c r="D5" s="238"/>
      <c r="E5" s="238"/>
      <c r="F5" s="238"/>
      <c r="G5" s="237" t="s">
        <v>103</v>
      </c>
      <c r="H5" s="239" t="s">
        <v>299</v>
      </c>
      <c r="I5" s="240"/>
      <c r="J5" s="239" t="s">
        <v>278</v>
      </c>
      <c r="K5" s="240"/>
    </row>
    <row r="6" spans="1:11" x14ac:dyDescent="0.2">
      <c r="A6" s="238"/>
      <c r="B6" s="238"/>
      <c r="C6" s="238"/>
      <c r="D6" s="238"/>
      <c r="E6" s="238"/>
      <c r="F6" s="238"/>
      <c r="G6" s="238"/>
      <c r="H6" s="23" t="s">
        <v>292</v>
      </c>
      <c r="I6" s="23" t="s">
        <v>293</v>
      </c>
      <c r="J6" s="23" t="s">
        <v>292</v>
      </c>
      <c r="K6" s="23" t="s">
        <v>293</v>
      </c>
    </row>
    <row r="7" spans="1:11" x14ac:dyDescent="0.2">
      <c r="A7" s="225">
        <v>1</v>
      </c>
      <c r="B7" s="226"/>
      <c r="C7" s="226"/>
      <c r="D7" s="226"/>
      <c r="E7" s="226"/>
      <c r="F7" s="226"/>
      <c r="G7" s="24">
        <v>2</v>
      </c>
      <c r="H7" s="23">
        <v>3</v>
      </c>
      <c r="I7" s="23">
        <v>4</v>
      </c>
      <c r="J7" s="23">
        <v>5</v>
      </c>
      <c r="K7" s="23">
        <v>6</v>
      </c>
    </row>
    <row r="8" spans="1:11" ht="12.75" customHeight="1" x14ac:dyDescent="0.2">
      <c r="A8" s="221" t="s">
        <v>348</v>
      </c>
      <c r="B8" s="221"/>
      <c r="C8" s="221"/>
      <c r="D8" s="221"/>
      <c r="E8" s="221"/>
      <c r="F8" s="221"/>
      <c r="G8" s="8">
        <v>1</v>
      </c>
      <c r="H8" s="94">
        <f>SUM(H9:H13)</f>
        <v>151875287</v>
      </c>
      <c r="I8" s="94">
        <f>SUM(I9:I13)</f>
        <v>53045918</v>
      </c>
      <c r="J8" s="94">
        <f>SUM(J9:J13)</f>
        <v>168262108.88</v>
      </c>
      <c r="K8" s="94">
        <f>SUM(K9:K13)</f>
        <v>58465596.969999999</v>
      </c>
    </row>
    <row r="9" spans="1:11" ht="12.75" customHeight="1" x14ac:dyDescent="0.2">
      <c r="A9" s="190" t="s">
        <v>115</v>
      </c>
      <c r="B9" s="190"/>
      <c r="C9" s="190"/>
      <c r="D9" s="190"/>
      <c r="E9" s="190"/>
      <c r="F9" s="190"/>
      <c r="G9" s="7">
        <v>2</v>
      </c>
      <c r="H9" s="129">
        <v>1338684</v>
      </c>
      <c r="I9" s="129">
        <v>433227</v>
      </c>
      <c r="J9" s="95">
        <v>5549321.1299999999</v>
      </c>
      <c r="K9" s="95">
        <v>2511543.38</v>
      </c>
    </row>
    <row r="10" spans="1:11" ht="12.75" customHeight="1" x14ac:dyDescent="0.2">
      <c r="A10" s="190" t="s">
        <v>436</v>
      </c>
      <c r="B10" s="190"/>
      <c r="C10" s="190"/>
      <c r="D10" s="190"/>
      <c r="E10" s="190"/>
      <c r="F10" s="190"/>
      <c r="G10" s="7">
        <v>3</v>
      </c>
      <c r="H10" s="129">
        <v>148030886</v>
      </c>
      <c r="I10" s="129">
        <v>51885848</v>
      </c>
      <c r="J10" s="95">
        <v>158768230.56999999</v>
      </c>
      <c r="K10" s="95">
        <v>55210083.32</v>
      </c>
    </row>
    <row r="11" spans="1:11" ht="12.75" customHeight="1" x14ac:dyDescent="0.2">
      <c r="A11" s="190" t="s">
        <v>116</v>
      </c>
      <c r="B11" s="190"/>
      <c r="C11" s="190"/>
      <c r="D11" s="190"/>
      <c r="E11" s="190"/>
      <c r="F11" s="190"/>
      <c r="G11" s="7">
        <v>4</v>
      </c>
      <c r="H11" s="129">
        <v>0</v>
      </c>
      <c r="I11" s="129">
        <v>0</v>
      </c>
      <c r="J11" s="95">
        <v>0</v>
      </c>
      <c r="K11" s="95">
        <v>0</v>
      </c>
    </row>
    <row r="12" spans="1:11" ht="12.75" customHeight="1" x14ac:dyDescent="0.2">
      <c r="A12" s="190" t="s">
        <v>117</v>
      </c>
      <c r="B12" s="190"/>
      <c r="C12" s="190"/>
      <c r="D12" s="190"/>
      <c r="E12" s="190"/>
      <c r="F12" s="190"/>
      <c r="G12" s="7">
        <v>5</v>
      </c>
      <c r="H12" s="129">
        <v>2088358</v>
      </c>
      <c r="I12" s="129">
        <v>664045</v>
      </c>
      <c r="J12" s="95">
        <v>987285.59</v>
      </c>
      <c r="K12" s="95">
        <v>214689.93</v>
      </c>
    </row>
    <row r="13" spans="1:11" ht="12.75" customHeight="1" x14ac:dyDescent="0.2">
      <c r="A13" s="190" t="s">
        <v>118</v>
      </c>
      <c r="B13" s="190"/>
      <c r="C13" s="190"/>
      <c r="D13" s="190"/>
      <c r="E13" s="190"/>
      <c r="F13" s="190"/>
      <c r="G13" s="7">
        <v>6</v>
      </c>
      <c r="H13" s="129">
        <v>417359</v>
      </c>
      <c r="I13" s="129">
        <v>62798</v>
      </c>
      <c r="J13" s="95">
        <v>2957271.59</v>
      </c>
      <c r="K13" s="95">
        <v>529280.34</v>
      </c>
    </row>
    <row r="14" spans="1:11" ht="12.75" customHeight="1" x14ac:dyDescent="0.2">
      <c r="A14" s="221" t="s">
        <v>349</v>
      </c>
      <c r="B14" s="221"/>
      <c r="C14" s="221"/>
      <c r="D14" s="221"/>
      <c r="E14" s="221"/>
      <c r="F14" s="221"/>
      <c r="G14" s="8">
        <v>7</v>
      </c>
      <c r="H14" s="94">
        <f>H15+H16+H20+H24+H25+H26+H29+H36</f>
        <v>141549236</v>
      </c>
      <c r="I14" s="94">
        <f>I15+I16+I20+I24+I25+I26+I29+I36</f>
        <v>48998309.659999996</v>
      </c>
      <c r="J14" s="94">
        <f>J15+J16+J20+J24+J25+J26+J29+J36</f>
        <v>153024471.75</v>
      </c>
      <c r="K14" s="94">
        <f>K15+K16+K20+K24+K25+K26+K29+K36</f>
        <v>57689060.759999998</v>
      </c>
    </row>
    <row r="15" spans="1:11" ht="12.75" customHeight="1" x14ac:dyDescent="0.2">
      <c r="A15" s="190" t="s">
        <v>104</v>
      </c>
      <c r="B15" s="190"/>
      <c r="C15" s="190"/>
      <c r="D15" s="190"/>
      <c r="E15" s="190"/>
      <c r="F15" s="190"/>
      <c r="G15" s="7">
        <v>8</v>
      </c>
      <c r="H15" s="95">
        <v>1921</v>
      </c>
      <c r="I15" s="95">
        <v>579</v>
      </c>
      <c r="J15" s="95">
        <v>6192</v>
      </c>
      <c r="K15" s="95">
        <v>723.12</v>
      </c>
    </row>
    <row r="16" spans="1:11" ht="12.75" customHeight="1" x14ac:dyDescent="0.2">
      <c r="A16" s="194" t="s">
        <v>418</v>
      </c>
      <c r="B16" s="194"/>
      <c r="C16" s="194"/>
      <c r="D16" s="194"/>
      <c r="E16" s="194"/>
      <c r="F16" s="194"/>
      <c r="G16" s="8">
        <v>9</v>
      </c>
      <c r="H16" s="94">
        <f>SUM(H17:H19)</f>
        <v>94213826</v>
      </c>
      <c r="I16" s="94">
        <f>SUM(I17:I19)</f>
        <v>30680101</v>
      </c>
      <c r="J16" s="94">
        <f>SUM(J17:J19)</f>
        <v>95987792.939999998</v>
      </c>
      <c r="K16" s="94">
        <f>SUM(K17:K19)</f>
        <v>37007391.130000003</v>
      </c>
    </row>
    <row r="17" spans="1:11" ht="12.75" customHeight="1" x14ac:dyDescent="0.2">
      <c r="A17" s="224" t="s">
        <v>119</v>
      </c>
      <c r="B17" s="224"/>
      <c r="C17" s="224"/>
      <c r="D17" s="224"/>
      <c r="E17" s="224"/>
      <c r="F17" s="224"/>
      <c r="G17" s="7">
        <v>10</v>
      </c>
      <c r="H17" s="95">
        <v>54751878</v>
      </c>
      <c r="I17" s="95">
        <v>14799001</v>
      </c>
      <c r="J17" s="95">
        <v>25716071.350000001</v>
      </c>
      <c r="K17" s="95">
        <v>9094529.3100000005</v>
      </c>
    </row>
    <row r="18" spans="1:11" ht="12.75" customHeight="1" x14ac:dyDescent="0.2">
      <c r="A18" s="224" t="s">
        <v>120</v>
      </c>
      <c r="B18" s="224"/>
      <c r="C18" s="224"/>
      <c r="D18" s="224"/>
      <c r="E18" s="224"/>
      <c r="F18" s="224"/>
      <c r="G18" s="7">
        <v>11</v>
      </c>
      <c r="H18" s="95">
        <v>1222852</v>
      </c>
      <c r="I18" s="95">
        <v>784147</v>
      </c>
      <c r="J18" s="95">
        <v>4627988.7300000004</v>
      </c>
      <c r="K18" s="95">
        <v>2193037.08</v>
      </c>
    </row>
    <row r="19" spans="1:11" ht="12.75" customHeight="1" x14ac:dyDescent="0.2">
      <c r="A19" s="224" t="s">
        <v>121</v>
      </c>
      <c r="B19" s="224"/>
      <c r="C19" s="224"/>
      <c r="D19" s="224"/>
      <c r="E19" s="224"/>
      <c r="F19" s="224"/>
      <c r="G19" s="7">
        <v>12</v>
      </c>
      <c r="H19" s="95">
        <v>38239096</v>
      </c>
      <c r="I19" s="95">
        <v>15096953</v>
      </c>
      <c r="J19" s="95">
        <v>65643732.859999999</v>
      </c>
      <c r="K19" s="95">
        <v>25719824.739999998</v>
      </c>
    </row>
    <row r="20" spans="1:11" ht="12.75" customHeight="1" x14ac:dyDescent="0.2">
      <c r="A20" s="194" t="s">
        <v>419</v>
      </c>
      <c r="B20" s="194"/>
      <c r="C20" s="194"/>
      <c r="D20" s="194"/>
      <c r="E20" s="194"/>
      <c r="F20" s="194"/>
      <c r="G20" s="8">
        <v>13</v>
      </c>
      <c r="H20" s="94">
        <f>SUM(H21:H23)</f>
        <v>29530445</v>
      </c>
      <c r="I20" s="94">
        <f>SUM(I21:I23)</f>
        <v>11083315</v>
      </c>
      <c r="J20" s="94">
        <f>SUM(J21:J23)</f>
        <v>34370642.590000004</v>
      </c>
      <c r="K20" s="94">
        <f>SUM(K21:K23)</f>
        <v>12856797.32</v>
      </c>
    </row>
    <row r="21" spans="1:11" ht="12.75" customHeight="1" x14ac:dyDescent="0.2">
      <c r="A21" s="224" t="s">
        <v>105</v>
      </c>
      <c r="B21" s="224"/>
      <c r="C21" s="224"/>
      <c r="D21" s="224"/>
      <c r="E21" s="224"/>
      <c r="F21" s="224"/>
      <c r="G21" s="7">
        <v>14</v>
      </c>
      <c r="H21" s="95">
        <v>20774416</v>
      </c>
      <c r="I21" s="95">
        <v>7988140</v>
      </c>
      <c r="J21" s="95">
        <v>24422572.289999999</v>
      </c>
      <c r="K21" s="95">
        <v>9351274.7699999996</v>
      </c>
    </row>
    <row r="22" spans="1:11" ht="12.75" customHeight="1" x14ac:dyDescent="0.2">
      <c r="A22" s="224" t="s">
        <v>106</v>
      </c>
      <c r="B22" s="224"/>
      <c r="C22" s="224"/>
      <c r="D22" s="224"/>
      <c r="E22" s="224"/>
      <c r="F22" s="224"/>
      <c r="G22" s="7">
        <v>15</v>
      </c>
      <c r="H22" s="95">
        <v>5972036</v>
      </c>
      <c r="I22" s="95">
        <v>2091165</v>
      </c>
      <c r="J22" s="95">
        <v>6782498.1100000003</v>
      </c>
      <c r="K22" s="95">
        <v>2411709.21</v>
      </c>
    </row>
    <row r="23" spans="1:11" ht="12.75" customHeight="1" x14ac:dyDescent="0.2">
      <c r="A23" s="224" t="s">
        <v>107</v>
      </c>
      <c r="B23" s="224"/>
      <c r="C23" s="224"/>
      <c r="D23" s="224"/>
      <c r="E23" s="224"/>
      <c r="F23" s="224"/>
      <c r="G23" s="7">
        <v>16</v>
      </c>
      <c r="H23" s="95">
        <v>2783993</v>
      </c>
      <c r="I23" s="95">
        <v>1004010</v>
      </c>
      <c r="J23" s="95">
        <v>3165572.19</v>
      </c>
      <c r="K23" s="95">
        <v>1093813.3400000001</v>
      </c>
    </row>
    <row r="24" spans="1:11" ht="12.75" customHeight="1" x14ac:dyDescent="0.2">
      <c r="A24" s="190" t="s">
        <v>108</v>
      </c>
      <c r="B24" s="190"/>
      <c r="C24" s="190"/>
      <c r="D24" s="190"/>
      <c r="E24" s="190"/>
      <c r="F24" s="190"/>
      <c r="G24" s="7">
        <v>17</v>
      </c>
      <c r="H24" s="95">
        <v>3050126</v>
      </c>
      <c r="I24" s="95">
        <v>1060245</v>
      </c>
      <c r="J24" s="95">
        <v>3797114.28</v>
      </c>
      <c r="K24" s="95">
        <v>1384961.4</v>
      </c>
    </row>
    <row r="25" spans="1:11" ht="12.75" customHeight="1" x14ac:dyDescent="0.2">
      <c r="A25" s="190" t="s">
        <v>109</v>
      </c>
      <c r="B25" s="190"/>
      <c r="C25" s="190"/>
      <c r="D25" s="190"/>
      <c r="E25" s="190"/>
      <c r="F25" s="190"/>
      <c r="G25" s="7">
        <v>18</v>
      </c>
      <c r="H25" s="95">
        <v>3692775</v>
      </c>
      <c r="I25" s="95">
        <v>1426161</v>
      </c>
      <c r="J25" s="95">
        <v>5654184.1799999997</v>
      </c>
      <c r="K25" s="95">
        <v>1822994.98</v>
      </c>
    </row>
    <row r="26" spans="1:11" ht="12.75" customHeight="1" x14ac:dyDescent="0.2">
      <c r="A26" s="194" t="s">
        <v>420</v>
      </c>
      <c r="B26" s="194"/>
      <c r="C26" s="194"/>
      <c r="D26" s="194"/>
      <c r="E26" s="194"/>
      <c r="F26" s="194"/>
      <c r="G26" s="8">
        <v>19</v>
      </c>
      <c r="H26" s="94">
        <f>H27+H28</f>
        <v>5783</v>
      </c>
      <c r="I26" s="94">
        <f>I27+I28</f>
        <v>-103</v>
      </c>
      <c r="J26" s="94">
        <f>J27+J28</f>
        <v>0</v>
      </c>
      <c r="K26" s="94">
        <f>K27+K28</f>
        <v>0</v>
      </c>
    </row>
    <row r="27" spans="1:11" ht="12.75" customHeight="1" x14ac:dyDescent="0.2">
      <c r="A27" s="224" t="s">
        <v>122</v>
      </c>
      <c r="B27" s="224"/>
      <c r="C27" s="224"/>
      <c r="D27" s="224"/>
      <c r="E27" s="224"/>
      <c r="F27" s="224"/>
      <c r="G27" s="7">
        <v>20</v>
      </c>
      <c r="H27" s="95">
        <v>0</v>
      </c>
      <c r="I27" s="95">
        <v>0</v>
      </c>
      <c r="J27" s="95">
        <v>0</v>
      </c>
      <c r="K27" s="95">
        <v>0</v>
      </c>
    </row>
    <row r="28" spans="1:11" ht="12.75" customHeight="1" x14ac:dyDescent="0.2">
      <c r="A28" s="224" t="s">
        <v>123</v>
      </c>
      <c r="B28" s="224"/>
      <c r="C28" s="224"/>
      <c r="D28" s="224"/>
      <c r="E28" s="224"/>
      <c r="F28" s="224"/>
      <c r="G28" s="7">
        <v>21</v>
      </c>
      <c r="H28" s="95">
        <v>5783</v>
      </c>
      <c r="I28" s="95">
        <v>-103</v>
      </c>
      <c r="J28" s="95">
        <v>0</v>
      </c>
      <c r="K28" s="95">
        <v>0</v>
      </c>
    </row>
    <row r="29" spans="1:11" ht="12.75" customHeight="1" x14ac:dyDescent="0.2">
      <c r="A29" s="194" t="s">
        <v>421</v>
      </c>
      <c r="B29" s="194"/>
      <c r="C29" s="194"/>
      <c r="D29" s="194"/>
      <c r="E29" s="194"/>
      <c r="F29" s="194"/>
      <c r="G29" s="8">
        <v>22</v>
      </c>
      <c r="H29" s="94">
        <f>SUM(H30:H35)</f>
        <v>0</v>
      </c>
      <c r="I29" s="94">
        <f>SUM(I30:I35)</f>
        <v>0</v>
      </c>
      <c r="J29" s="94">
        <f>SUM(J30:J35)</f>
        <v>30000</v>
      </c>
      <c r="K29" s="94">
        <f>SUM(K30:K35)</f>
        <v>30000</v>
      </c>
    </row>
    <row r="30" spans="1:11" ht="12.75" customHeight="1" x14ac:dyDescent="0.2">
      <c r="A30" s="224" t="s">
        <v>124</v>
      </c>
      <c r="B30" s="224"/>
      <c r="C30" s="224"/>
      <c r="D30" s="224"/>
      <c r="E30" s="224"/>
      <c r="F30" s="224"/>
      <c r="G30" s="7">
        <v>23</v>
      </c>
      <c r="H30" s="95">
        <v>0</v>
      </c>
      <c r="I30" s="95">
        <v>0</v>
      </c>
      <c r="J30" s="95">
        <v>0</v>
      </c>
      <c r="K30" s="95">
        <v>0</v>
      </c>
    </row>
    <row r="31" spans="1:11" ht="12.75" customHeight="1" x14ac:dyDescent="0.2">
      <c r="A31" s="224" t="s">
        <v>125</v>
      </c>
      <c r="B31" s="224"/>
      <c r="C31" s="224"/>
      <c r="D31" s="224"/>
      <c r="E31" s="224"/>
      <c r="F31" s="224"/>
      <c r="G31" s="7">
        <v>24</v>
      </c>
      <c r="H31" s="95">
        <v>0</v>
      </c>
      <c r="I31" s="95">
        <v>0</v>
      </c>
      <c r="J31" s="95">
        <v>0</v>
      </c>
      <c r="K31" s="95">
        <v>0</v>
      </c>
    </row>
    <row r="32" spans="1:11" ht="12.75" customHeight="1" x14ac:dyDescent="0.2">
      <c r="A32" s="224" t="s">
        <v>126</v>
      </c>
      <c r="B32" s="224"/>
      <c r="C32" s="224"/>
      <c r="D32" s="224"/>
      <c r="E32" s="224"/>
      <c r="F32" s="224"/>
      <c r="G32" s="7">
        <v>25</v>
      </c>
      <c r="H32" s="95">
        <v>0</v>
      </c>
      <c r="I32" s="95">
        <v>0</v>
      </c>
      <c r="J32" s="95">
        <v>30000</v>
      </c>
      <c r="K32" s="95">
        <v>30000</v>
      </c>
    </row>
    <row r="33" spans="1:11" ht="12.75" customHeight="1" x14ac:dyDescent="0.2">
      <c r="A33" s="224" t="s">
        <v>127</v>
      </c>
      <c r="B33" s="224"/>
      <c r="C33" s="224"/>
      <c r="D33" s="224"/>
      <c r="E33" s="224"/>
      <c r="F33" s="224"/>
      <c r="G33" s="7">
        <v>26</v>
      </c>
      <c r="H33" s="95">
        <v>0</v>
      </c>
      <c r="I33" s="95">
        <v>0</v>
      </c>
      <c r="J33" s="95">
        <v>0</v>
      </c>
      <c r="K33" s="95">
        <v>0</v>
      </c>
    </row>
    <row r="34" spans="1:11" ht="12.75" customHeight="1" x14ac:dyDescent="0.2">
      <c r="A34" s="224" t="s">
        <v>128</v>
      </c>
      <c r="B34" s="224"/>
      <c r="C34" s="224"/>
      <c r="D34" s="224"/>
      <c r="E34" s="224"/>
      <c r="F34" s="224"/>
      <c r="G34" s="7">
        <v>27</v>
      </c>
      <c r="H34" s="95">
        <v>0</v>
      </c>
      <c r="I34" s="95">
        <v>0</v>
      </c>
      <c r="J34" s="95">
        <v>0</v>
      </c>
      <c r="K34" s="95">
        <v>0</v>
      </c>
    </row>
    <row r="35" spans="1:11" ht="12.75" customHeight="1" x14ac:dyDescent="0.2">
      <c r="A35" s="224" t="s">
        <v>129</v>
      </c>
      <c r="B35" s="224"/>
      <c r="C35" s="224"/>
      <c r="D35" s="224"/>
      <c r="E35" s="224"/>
      <c r="F35" s="224"/>
      <c r="G35" s="7">
        <v>28</v>
      </c>
      <c r="H35" s="95">
        <v>0</v>
      </c>
      <c r="I35" s="95">
        <v>0</v>
      </c>
      <c r="J35" s="95">
        <v>0</v>
      </c>
      <c r="K35" s="95">
        <v>0</v>
      </c>
    </row>
    <row r="36" spans="1:11" ht="12.75" customHeight="1" x14ac:dyDescent="0.2">
      <c r="A36" s="190" t="s">
        <v>110</v>
      </c>
      <c r="B36" s="190"/>
      <c r="C36" s="190"/>
      <c r="D36" s="190"/>
      <c r="E36" s="190"/>
      <c r="F36" s="190"/>
      <c r="G36" s="7">
        <v>29</v>
      </c>
      <c r="H36" s="95">
        <v>11054360</v>
      </c>
      <c r="I36" s="95">
        <v>4748011.66</v>
      </c>
      <c r="J36" s="95">
        <v>13178545.76</v>
      </c>
      <c r="K36" s="95">
        <v>4586192.8099999996</v>
      </c>
    </row>
    <row r="37" spans="1:11" ht="12.75" customHeight="1" x14ac:dyDescent="0.2">
      <c r="A37" s="221" t="s">
        <v>350</v>
      </c>
      <c r="B37" s="221"/>
      <c r="C37" s="221"/>
      <c r="D37" s="221"/>
      <c r="E37" s="221"/>
      <c r="F37" s="221"/>
      <c r="G37" s="8">
        <v>30</v>
      </c>
      <c r="H37" s="94">
        <f>SUM(H38:H47)</f>
        <v>1018865</v>
      </c>
      <c r="I37" s="94">
        <f>SUM(I38:I47)</f>
        <v>525390.26</v>
      </c>
      <c r="J37" s="94">
        <f>SUM(J38:J47)</f>
        <v>1591619.35</v>
      </c>
      <c r="K37" s="94">
        <f>SUM(K38:K47)</f>
        <v>916067.16</v>
      </c>
    </row>
    <row r="38" spans="1:11" ht="12.75" customHeight="1" x14ac:dyDescent="0.2">
      <c r="A38" s="190" t="s">
        <v>130</v>
      </c>
      <c r="B38" s="190"/>
      <c r="C38" s="190"/>
      <c r="D38" s="190"/>
      <c r="E38" s="190"/>
      <c r="F38" s="190"/>
      <c r="G38" s="7">
        <v>31</v>
      </c>
      <c r="H38" s="95">
        <v>54624</v>
      </c>
      <c r="I38" s="95">
        <v>54623.57</v>
      </c>
      <c r="J38" s="95">
        <v>830000</v>
      </c>
      <c r="K38" s="95">
        <v>530000</v>
      </c>
    </row>
    <row r="39" spans="1:11" ht="25.15" customHeight="1" x14ac:dyDescent="0.2">
      <c r="A39" s="190" t="s">
        <v>131</v>
      </c>
      <c r="B39" s="190"/>
      <c r="C39" s="190"/>
      <c r="D39" s="190"/>
      <c r="E39" s="190"/>
      <c r="F39" s="190"/>
      <c r="G39" s="7">
        <v>32</v>
      </c>
      <c r="H39" s="95">
        <v>0</v>
      </c>
      <c r="I39" s="95">
        <v>0</v>
      </c>
      <c r="J39" s="95">
        <v>0</v>
      </c>
      <c r="K39" s="95">
        <v>0</v>
      </c>
    </row>
    <row r="40" spans="1:11" ht="25.15" customHeight="1" x14ac:dyDescent="0.2">
      <c r="A40" s="190" t="s">
        <v>132</v>
      </c>
      <c r="B40" s="190"/>
      <c r="C40" s="190"/>
      <c r="D40" s="190"/>
      <c r="E40" s="190"/>
      <c r="F40" s="190"/>
      <c r="G40" s="7">
        <v>33</v>
      </c>
      <c r="H40" s="95">
        <v>0</v>
      </c>
      <c r="I40" s="95">
        <v>0</v>
      </c>
      <c r="J40" s="95">
        <v>0</v>
      </c>
      <c r="K40" s="95">
        <v>0</v>
      </c>
    </row>
    <row r="41" spans="1:11" ht="25.15" customHeight="1" x14ac:dyDescent="0.2">
      <c r="A41" s="190" t="s">
        <v>133</v>
      </c>
      <c r="B41" s="190"/>
      <c r="C41" s="190"/>
      <c r="D41" s="190"/>
      <c r="E41" s="190"/>
      <c r="F41" s="190"/>
      <c r="G41" s="7">
        <v>34</v>
      </c>
      <c r="H41" s="95">
        <v>2142</v>
      </c>
      <c r="I41" s="95">
        <v>1132.3599999999999</v>
      </c>
      <c r="J41" s="95">
        <v>4346.2299999999996</v>
      </c>
      <c r="K41" s="95">
        <v>1482.96</v>
      </c>
    </row>
    <row r="42" spans="1:11" ht="25.15" customHeight="1" x14ac:dyDescent="0.2">
      <c r="A42" s="190" t="s">
        <v>134</v>
      </c>
      <c r="B42" s="190"/>
      <c r="C42" s="190"/>
      <c r="D42" s="190"/>
      <c r="E42" s="190"/>
      <c r="F42" s="190"/>
      <c r="G42" s="7">
        <v>35</v>
      </c>
      <c r="H42" s="95">
        <v>0</v>
      </c>
      <c r="I42" s="95">
        <v>0</v>
      </c>
      <c r="J42" s="95">
        <v>0</v>
      </c>
      <c r="K42" s="95">
        <v>0</v>
      </c>
    </row>
    <row r="43" spans="1:11" ht="12.75" customHeight="1" x14ac:dyDescent="0.2">
      <c r="A43" s="190" t="s">
        <v>135</v>
      </c>
      <c r="B43" s="190"/>
      <c r="C43" s="190"/>
      <c r="D43" s="190"/>
      <c r="E43" s="190"/>
      <c r="F43" s="190"/>
      <c r="G43" s="7">
        <v>36</v>
      </c>
      <c r="H43" s="95">
        <v>0</v>
      </c>
      <c r="I43" s="95">
        <v>0</v>
      </c>
      <c r="J43" s="95">
        <v>0</v>
      </c>
      <c r="K43" s="95">
        <v>0</v>
      </c>
    </row>
    <row r="44" spans="1:11" ht="12.75" customHeight="1" x14ac:dyDescent="0.2">
      <c r="A44" s="190" t="s">
        <v>136</v>
      </c>
      <c r="B44" s="190"/>
      <c r="C44" s="190"/>
      <c r="D44" s="190"/>
      <c r="E44" s="190"/>
      <c r="F44" s="190"/>
      <c r="G44" s="7">
        <v>37</v>
      </c>
      <c r="H44" s="95">
        <v>10636</v>
      </c>
      <c r="I44" s="95">
        <v>-794</v>
      </c>
      <c r="J44" s="95">
        <v>-3721.58</v>
      </c>
      <c r="K44" s="95">
        <v>-1171.77</v>
      </c>
    </row>
    <row r="45" spans="1:11" ht="12.75" customHeight="1" x14ac:dyDescent="0.2">
      <c r="A45" s="190" t="s">
        <v>137</v>
      </c>
      <c r="B45" s="190"/>
      <c r="C45" s="190"/>
      <c r="D45" s="190"/>
      <c r="E45" s="190"/>
      <c r="F45" s="190"/>
      <c r="G45" s="7">
        <v>38</v>
      </c>
      <c r="H45" s="95">
        <v>665046</v>
      </c>
      <c r="I45" s="95">
        <v>242335.31</v>
      </c>
      <c r="J45" s="95">
        <v>740212.63</v>
      </c>
      <c r="K45" s="95">
        <v>375889.27</v>
      </c>
    </row>
    <row r="46" spans="1:11" ht="12.75" customHeight="1" x14ac:dyDescent="0.2">
      <c r="A46" s="190" t="s">
        <v>138</v>
      </c>
      <c r="B46" s="190"/>
      <c r="C46" s="190"/>
      <c r="D46" s="190"/>
      <c r="E46" s="190"/>
      <c r="F46" s="190"/>
      <c r="G46" s="7">
        <v>39</v>
      </c>
      <c r="H46" s="95">
        <v>0</v>
      </c>
      <c r="I46" s="95">
        <v>0</v>
      </c>
      <c r="J46" s="95">
        <v>0</v>
      </c>
      <c r="K46" s="95">
        <v>0</v>
      </c>
    </row>
    <row r="47" spans="1:11" ht="12.75" customHeight="1" x14ac:dyDescent="0.2">
      <c r="A47" s="190" t="s">
        <v>139</v>
      </c>
      <c r="B47" s="190"/>
      <c r="C47" s="190"/>
      <c r="D47" s="190"/>
      <c r="E47" s="190"/>
      <c r="F47" s="190"/>
      <c r="G47" s="7">
        <v>40</v>
      </c>
      <c r="H47" s="95">
        <v>286417</v>
      </c>
      <c r="I47" s="95">
        <v>228093.02</v>
      </c>
      <c r="J47" s="95">
        <v>20782.07</v>
      </c>
      <c r="K47" s="95">
        <v>9866.7000000000007</v>
      </c>
    </row>
    <row r="48" spans="1:11" ht="12.75" customHeight="1" x14ac:dyDescent="0.2">
      <c r="A48" s="221" t="s">
        <v>351</v>
      </c>
      <c r="B48" s="221"/>
      <c r="C48" s="221"/>
      <c r="D48" s="221"/>
      <c r="E48" s="221"/>
      <c r="F48" s="221"/>
      <c r="G48" s="8">
        <v>41</v>
      </c>
      <c r="H48" s="94">
        <f>SUM(H49:H55)</f>
        <v>1359586</v>
      </c>
      <c r="I48" s="94">
        <f>SUM(I49:I55)</f>
        <v>385659.63</v>
      </c>
      <c r="J48" s="94">
        <f>SUM(J49:J55)</f>
        <v>946203.72</v>
      </c>
      <c r="K48" s="94">
        <f>SUM(K49:K55)</f>
        <v>590954.47</v>
      </c>
    </row>
    <row r="49" spans="1:11" ht="25.15" customHeight="1" x14ac:dyDescent="0.2">
      <c r="A49" s="190" t="s">
        <v>140</v>
      </c>
      <c r="B49" s="190"/>
      <c r="C49" s="190"/>
      <c r="D49" s="190"/>
      <c r="E49" s="190"/>
      <c r="F49" s="190"/>
      <c r="G49" s="7">
        <v>42</v>
      </c>
      <c r="H49" s="95">
        <v>11257</v>
      </c>
      <c r="I49" s="95">
        <v>3685.58</v>
      </c>
      <c r="J49" s="95">
        <v>9250.2099999999991</v>
      </c>
      <c r="K49" s="95">
        <v>3005.12</v>
      </c>
    </row>
    <row r="50" spans="1:11" ht="12.75" customHeight="1" x14ac:dyDescent="0.2">
      <c r="A50" s="214" t="s">
        <v>141</v>
      </c>
      <c r="B50" s="214"/>
      <c r="C50" s="214"/>
      <c r="D50" s="214"/>
      <c r="E50" s="214"/>
      <c r="F50" s="214"/>
      <c r="G50" s="7">
        <v>43</v>
      </c>
      <c r="H50" s="95">
        <v>0</v>
      </c>
      <c r="I50" s="95">
        <v>0</v>
      </c>
      <c r="J50" s="95">
        <v>0</v>
      </c>
      <c r="K50" s="95">
        <v>0</v>
      </c>
    </row>
    <row r="51" spans="1:11" ht="12.75" customHeight="1" x14ac:dyDescent="0.2">
      <c r="A51" s="214" t="s">
        <v>142</v>
      </c>
      <c r="B51" s="214"/>
      <c r="C51" s="214"/>
      <c r="D51" s="214"/>
      <c r="E51" s="214"/>
      <c r="F51" s="214"/>
      <c r="G51" s="7">
        <v>44</v>
      </c>
      <c r="H51" s="95">
        <v>572322</v>
      </c>
      <c r="I51" s="95">
        <v>200453.35</v>
      </c>
      <c r="J51" s="95">
        <v>371170.25</v>
      </c>
      <c r="K51" s="95">
        <v>123553.75</v>
      </c>
    </row>
    <row r="52" spans="1:11" ht="12.75" customHeight="1" x14ac:dyDescent="0.2">
      <c r="A52" s="214" t="s">
        <v>143</v>
      </c>
      <c r="B52" s="214"/>
      <c r="C52" s="214"/>
      <c r="D52" s="214"/>
      <c r="E52" s="214"/>
      <c r="F52" s="214"/>
      <c r="G52" s="7">
        <v>45</v>
      </c>
      <c r="H52" s="95">
        <v>546812</v>
      </c>
      <c r="I52" s="95">
        <v>122969.65</v>
      </c>
      <c r="J52" s="95">
        <v>84851.89</v>
      </c>
      <c r="K52" s="95">
        <v>35089.19</v>
      </c>
    </row>
    <row r="53" spans="1:11" ht="12.75" customHeight="1" x14ac:dyDescent="0.2">
      <c r="A53" s="214" t="s">
        <v>144</v>
      </c>
      <c r="B53" s="214"/>
      <c r="C53" s="214"/>
      <c r="D53" s="214"/>
      <c r="E53" s="214"/>
      <c r="F53" s="214"/>
      <c r="G53" s="7">
        <v>46</v>
      </c>
      <c r="H53" s="95">
        <v>0</v>
      </c>
      <c r="I53" s="95">
        <v>0</v>
      </c>
      <c r="J53" s="95">
        <v>0</v>
      </c>
      <c r="K53" s="95">
        <v>0</v>
      </c>
    </row>
    <row r="54" spans="1:11" ht="12.75" customHeight="1" x14ac:dyDescent="0.2">
      <c r="A54" s="214" t="s">
        <v>145</v>
      </c>
      <c r="B54" s="214"/>
      <c r="C54" s="214"/>
      <c r="D54" s="214"/>
      <c r="E54" s="214"/>
      <c r="F54" s="214"/>
      <c r="G54" s="7">
        <v>47</v>
      </c>
      <c r="H54" s="95">
        <v>0</v>
      </c>
      <c r="I54" s="95">
        <v>0</v>
      </c>
      <c r="J54" s="95">
        <v>0</v>
      </c>
      <c r="K54" s="95">
        <v>0</v>
      </c>
    </row>
    <row r="55" spans="1:11" ht="12.75" customHeight="1" x14ac:dyDescent="0.2">
      <c r="A55" s="214" t="s">
        <v>146</v>
      </c>
      <c r="B55" s="214"/>
      <c r="C55" s="214"/>
      <c r="D55" s="214"/>
      <c r="E55" s="214"/>
      <c r="F55" s="214"/>
      <c r="G55" s="7">
        <v>48</v>
      </c>
      <c r="H55" s="95">
        <v>229195</v>
      </c>
      <c r="I55" s="95">
        <v>58551.05</v>
      </c>
      <c r="J55" s="95">
        <v>480931.37</v>
      </c>
      <c r="K55" s="95">
        <v>429306.41</v>
      </c>
    </row>
    <row r="56" spans="1:11" ht="22.15" customHeight="1" x14ac:dyDescent="0.2">
      <c r="A56" s="223" t="s">
        <v>147</v>
      </c>
      <c r="B56" s="223"/>
      <c r="C56" s="223"/>
      <c r="D56" s="223"/>
      <c r="E56" s="223"/>
      <c r="F56" s="223"/>
      <c r="G56" s="7">
        <v>49</v>
      </c>
      <c r="H56" s="95">
        <v>0</v>
      </c>
      <c r="I56" s="95">
        <v>0</v>
      </c>
      <c r="J56" s="95">
        <v>0</v>
      </c>
      <c r="K56" s="95">
        <v>0</v>
      </c>
    </row>
    <row r="57" spans="1:11" ht="12.75" customHeight="1" x14ac:dyDescent="0.2">
      <c r="A57" s="223" t="s">
        <v>148</v>
      </c>
      <c r="B57" s="223"/>
      <c r="C57" s="223"/>
      <c r="D57" s="223"/>
      <c r="E57" s="223"/>
      <c r="F57" s="223"/>
      <c r="G57" s="7">
        <v>50</v>
      </c>
      <c r="H57" s="95">
        <v>0</v>
      </c>
      <c r="I57" s="95">
        <v>0</v>
      </c>
      <c r="J57" s="95">
        <v>0</v>
      </c>
      <c r="K57" s="95">
        <v>0</v>
      </c>
    </row>
    <row r="58" spans="1:11" ht="24.6" customHeight="1" x14ac:dyDescent="0.2">
      <c r="A58" s="223" t="s">
        <v>149</v>
      </c>
      <c r="B58" s="223"/>
      <c r="C58" s="223"/>
      <c r="D58" s="223"/>
      <c r="E58" s="223"/>
      <c r="F58" s="223"/>
      <c r="G58" s="7">
        <v>51</v>
      </c>
      <c r="H58" s="95">
        <v>0</v>
      </c>
      <c r="I58" s="95">
        <v>0</v>
      </c>
      <c r="J58" s="95">
        <v>0</v>
      </c>
      <c r="K58" s="95">
        <v>0</v>
      </c>
    </row>
    <row r="59" spans="1:11" ht="12.75" customHeight="1" x14ac:dyDescent="0.2">
      <c r="A59" s="223" t="s">
        <v>150</v>
      </c>
      <c r="B59" s="223"/>
      <c r="C59" s="223"/>
      <c r="D59" s="223"/>
      <c r="E59" s="223"/>
      <c r="F59" s="223"/>
      <c r="G59" s="7">
        <v>52</v>
      </c>
      <c r="H59" s="95">
        <v>0</v>
      </c>
      <c r="I59" s="95">
        <v>0</v>
      </c>
      <c r="J59" s="95">
        <v>0</v>
      </c>
      <c r="K59" s="95">
        <v>0</v>
      </c>
    </row>
    <row r="60" spans="1:11" ht="12.75" customHeight="1" x14ac:dyDescent="0.2">
      <c r="A60" s="221" t="s">
        <v>352</v>
      </c>
      <c r="B60" s="221"/>
      <c r="C60" s="221"/>
      <c r="D60" s="221"/>
      <c r="E60" s="221"/>
      <c r="F60" s="221"/>
      <c r="G60" s="8">
        <v>53</v>
      </c>
      <c r="H60" s="94">
        <f>H8+H37+H56+H57</f>
        <v>152894152</v>
      </c>
      <c r="I60" s="94">
        <f t="shared" ref="I60:K60" si="0">I8+I37+I56+I57</f>
        <v>53571308.259999998</v>
      </c>
      <c r="J60" s="94">
        <f t="shared" si="0"/>
        <v>169853728.22999999</v>
      </c>
      <c r="K60" s="94">
        <f t="shared" si="0"/>
        <v>59381664.130000003</v>
      </c>
    </row>
    <row r="61" spans="1:11" ht="12.75" customHeight="1" x14ac:dyDescent="0.2">
      <c r="A61" s="221" t="s">
        <v>353</v>
      </c>
      <c r="B61" s="221"/>
      <c r="C61" s="221"/>
      <c r="D61" s="221"/>
      <c r="E61" s="221"/>
      <c r="F61" s="221"/>
      <c r="G61" s="8">
        <v>54</v>
      </c>
      <c r="H61" s="94">
        <f>H14+H48+H58+H59</f>
        <v>142908822</v>
      </c>
      <c r="I61" s="94">
        <f t="shared" ref="I61:K61" si="1">I14+I48+I58+I59</f>
        <v>49383969.289999999</v>
      </c>
      <c r="J61" s="94">
        <f t="shared" si="1"/>
        <v>153970675.47</v>
      </c>
      <c r="K61" s="94">
        <f t="shared" si="1"/>
        <v>58280015.229999997</v>
      </c>
    </row>
    <row r="62" spans="1:11" ht="12.75" customHeight="1" x14ac:dyDescent="0.2">
      <c r="A62" s="221" t="s">
        <v>354</v>
      </c>
      <c r="B62" s="221"/>
      <c r="C62" s="221"/>
      <c r="D62" s="221"/>
      <c r="E62" s="221"/>
      <c r="F62" s="221"/>
      <c r="G62" s="8">
        <v>55</v>
      </c>
      <c r="H62" s="94">
        <f>H60-H61</f>
        <v>9985330</v>
      </c>
      <c r="I62" s="94">
        <f t="shared" ref="I62:K62" si="2">I60-I61</f>
        <v>4187338.97</v>
      </c>
      <c r="J62" s="94">
        <f t="shared" si="2"/>
        <v>15883052.76</v>
      </c>
      <c r="K62" s="94">
        <f t="shared" si="2"/>
        <v>1101648.8999999999</v>
      </c>
    </row>
    <row r="63" spans="1:11" ht="12.75" customHeight="1" x14ac:dyDescent="0.2">
      <c r="A63" s="222" t="s">
        <v>355</v>
      </c>
      <c r="B63" s="222"/>
      <c r="C63" s="222"/>
      <c r="D63" s="222"/>
      <c r="E63" s="222"/>
      <c r="F63" s="222"/>
      <c r="G63" s="8">
        <v>56</v>
      </c>
      <c r="H63" s="94">
        <f>+IF((H60-H61)&gt;0,(H60-H61),0)</f>
        <v>9985330</v>
      </c>
      <c r="I63" s="94">
        <f t="shared" ref="I63:K63" si="3">+IF((I60-I61)&gt;0,(I60-I61),0)</f>
        <v>4187338.97</v>
      </c>
      <c r="J63" s="94">
        <f t="shared" si="3"/>
        <v>15883052.76</v>
      </c>
      <c r="K63" s="94">
        <f t="shared" si="3"/>
        <v>1101648.8999999999</v>
      </c>
    </row>
    <row r="64" spans="1:11" ht="12.75" customHeight="1" x14ac:dyDescent="0.2">
      <c r="A64" s="222" t="s">
        <v>356</v>
      </c>
      <c r="B64" s="222"/>
      <c r="C64" s="222"/>
      <c r="D64" s="222"/>
      <c r="E64" s="222"/>
      <c r="F64" s="222"/>
      <c r="G64" s="8">
        <v>57</v>
      </c>
      <c r="H64" s="94">
        <f>+IF((H60-H61)&lt;0,(H60-H61),0)</f>
        <v>0</v>
      </c>
      <c r="I64" s="94">
        <f t="shared" ref="I64:K64" si="4">+IF((I60-I61)&lt;0,(I60-I61),0)</f>
        <v>0</v>
      </c>
      <c r="J64" s="94">
        <f t="shared" si="4"/>
        <v>0</v>
      </c>
      <c r="K64" s="94">
        <f t="shared" si="4"/>
        <v>0</v>
      </c>
    </row>
    <row r="65" spans="1:11" ht="12.75" customHeight="1" x14ac:dyDescent="0.2">
      <c r="A65" s="223" t="s">
        <v>111</v>
      </c>
      <c r="B65" s="223"/>
      <c r="C65" s="223"/>
      <c r="D65" s="223"/>
      <c r="E65" s="223"/>
      <c r="F65" s="223"/>
      <c r="G65" s="7">
        <v>58</v>
      </c>
      <c r="H65" s="95">
        <v>20847.73</v>
      </c>
      <c r="I65" s="95">
        <v>2090.15</v>
      </c>
      <c r="J65" s="95">
        <v>20295.62</v>
      </c>
      <c r="K65" s="95">
        <v>5657.77</v>
      </c>
    </row>
    <row r="66" spans="1:11" ht="12.75" customHeight="1" x14ac:dyDescent="0.2">
      <c r="A66" s="221" t="s">
        <v>357</v>
      </c>
      <c r="B66" s="221"/>
      <c r="C66" s="221"/>
      <c r="D66" s="221"/>
      <c r="E66" s="221"/>
      <c r="F66" s="221"/>
      <c r="G66" s="8">
        <v>59</v>
      </c>
      <c r="H66" s="94">
        <f>H62-H65</f>
        <v>9964482.2699999996</v>
      </c>
      <c r="I66" s="94">
        <f t="shared" ref="I66:K66" si="5">I62-I65</f>
        <v>4185248.82</v>
      </c>
      <c r="J66" s="94">
        <f t="shared" si="5"/>
        <v>15862757.140000001</v>
      </c>
      <c r="K66" s="94">
        <f t="shared" si="5"/>
        <v>1095991.1299999999</v>
      </c>
    </row>
    <row r="67" spans="1:11" ht="12.75" customHeight="1" x14ac:dyDescent="0.2">
      <c r="A67" s="222" t="s">
        <v>358</v>
      </c>
      <c r="B67" s="222"/>
      <c r="C67" s="222"/>
      <c r="D67" s="222"/>
      <c r="E67" s="222"/>
      <c r="F67" s="222"/>
      <c r="G67" s="8">
        <v>60</v>
      </c>
      <c r="H67" s="94">
        <f>+IF((H62-H65)&gt;0,(H62-H65),0)</f>
        <v>9964482.2699999996</v>
      </c>
      <c r="I67" s="94">
        <f t="shared" ref="I67:K67" si="6">+IF((I62-I65)&gt;0,(I62-I65),0)</f>
        <v>4185248.82</v>
      </c>
      <c r="J67" s="94">
        <f t="shared" si="6"/>
        <v>15862757.140000001</v>
      </c>
      <c r="K67" s="94">
        <f t="shared" si="6"/>
        <v>1095991.1299999999</v>
      </c>
    </row>
    <row r="68" spans="1:11" ht="12.75" customHeight="1" x14ac:dyDescent="0.2">
      <c r="A68" s="222" t="s">
        <v>359</v>
      </c>
      <c r="B68" s="222"/>
      <c r="C68" s="222"/>
      <c r="D68" s="222"/>
      <c r="E68" s="222"/>
      <c r="F68" s="222"/>
      <c r="G68" s="8">
        <v>61</v>
      </c>
      <c r="H68" s="94">
        <f>+IF((H62-H65)&lt;0,(H62-H65),0)</f>
        <v>0</v>
      </c>
      <c r="I68" s="94">
        <f t="shared" ref="I68:K68" si="7">+IF((I62-I65)&lt;0,(I62-I65),0)</f>
        <v>0</v>
      </c>
      <c r="J68" s="94">
        <f t="shared" si="7"/>
        <v>0</v>
      </c>
      <c r="K68" s="94">
        <f t="shared" si="7"/>
        <v>0</v>
      </c>
    </row>
    <row r="69" spans="1:11" x14ac:dyDescent="0.2">
      <c r="A69" s="215" t="s">
        <v>151</v>
      </c>
      <c r="B69" s="215"/>
      <c r="C69" s="215"/>
      <c r="D69" s="215"/>
      <c r="E69" s="215"/>
      <c r="F69" s="215"/>
      <c r="G69" s="216"/>
      <c r="H69" s="216"/>
      <c r="I69" s="216"/>
      <c r="J69" s="217"/>
      <c r="K69" s="217"/>
    </row>
    <row r="70" spans="1:11" ht="22.15" customHeight="1" x14ac:dyDescent="0.2">
      <c r="A70" s="221" t="s">
        <v>360</v>
      </c>
      <c r="B70" s="221"/>
      <c r="C70" s="221"/>
      <c r="D70" s="221"/>
      <c r="E70" s="221"/>
      <c r="F70" s="221"/>
      <c r="G70" s="8">
        <v>62</v>
      </c>
      <c r="H70" s="94">
        <f>H71-H72</f>
        <v>0</v>
      </c>
      <c r="I70" s="94">
        <f>I71-I72</f>
        <v>0</v>
      </c>
      <c r="J70" s="94">
        <f>J71-J72</f>
        <v>0</v>
      </c>
      <c r="K70" s="94">
        <f>K71-K72</f>
        <v>0</v>
      </c>
    </row>
    <row r="71" spans="1:11" ht="12.75" customHeight="1" x14ac:dyDescent="0.2">
      <c r="A71" s="214" t="s">
        <v>152</v>
      </c>
      <c r="B71" s="214"/>
      <c r="C71" s="214"/>
      <c r="D71" s="214"/>
      <c r="E71" s="214"/>
      <c r="F71" s="214"/>
      <c r="G71" s="7">
        <v>63</v>
      </c>
      <c r="H71" s="95">
        <v>0</v>
      </c>
      <c r="I71" s="95">
        <v>0</v>
      </c>
      <c r="J71" s="95">
        <v>0</v>
      </c>
      <c r="K71" s="95">
        <v>0</v>
      </c>
    </row>
    <row r="72" spans="1:11" ht="12.75" customHeight="1" x14ac:dyDescent="0.2">
      <c r="A72" s="214" t="s">
        <v>153</v>
      </c>
      <c r="B72" s="214"/>
      <c r="C72" s="214"/>
      <c r="D72" s="214"/>
      <c r="E72" s="214"/>
      <c r="F72" s="214"/>
      <c r="G72" s="7">
        <v>64</v>
      </c>
      <c r="H72" s="95">
        <v>0</v>
      </c>
      <c r="I72" s="95">
        <v>0</v>
      </c>
      <c r="J72" s="95">
        <v>0</v>
      </c>
      <c r="K72" s="95">
        <v>0</v>
      </c>
    </row>
    <row r="73" spans="1:11" ht="12.75" customHeight="1" x14ac:dyDescent="0.2">
      <c r="A73" s="223" t="s">
        <v>154</v>
      </c>
      <c r="B73" s="223"/>
      <c r="C73" s="223"/>
      <c r="D73" s="223"/>
      <c r="E73" s="223"/>
      <c r="F73" s="223"/>
      <c r="G73" s="7">
        <v>65</v>
      </c>
      <c r="H73" s="95">
        <v>0</v>
      </c>
      <c r="I73" s="95">
        <v>0</v>
      </c>
      <c r="J73" s="95">
        <v>0</v>
      </c>
      <c r="K73" s="95">
        <v>0</v>
      </c>
    </row>
    <row r="74" spans="1:11" ht="12.75" customHeight="1" x14ac:dyDescent="0.2">
      <c r="A74" s="222" t="s">
        <v>361</v>
      </c>
      <c r="B74" s="222"/>
      <c r="C74" s="222"/>
      <c r="D74" s="222"/>
      <c r="E74" s="222"/>
      <c r="F74" s="222"/>
      <c r="G74" s="8">
        <v>66</v>
      </c>
      <c r="H74" s="96">
        <v>0</v>
      </c>
      <c r="I74" s="96">
        <v>0</v>
      </c>
      <c r="J74" s="96">
        <v>0</v>
      </c>
      <c r="K74" s="96">
        <v>0</v>
      </c>
    </row>
    <row r="75" spans="1:11" ht="12.75" customHeight="1" x14ac:dyDescent="0.2">
      <c r="A75" s="222" t="s">
        <v>362</v>
      </c>
      <c r="B75" s="222"/>
      <c r="C75" s="222"/>
      <c r="D75" s="222"/>
      <c r="E75" s="222"/>
      <c r="F75" s="222"/>
      <c r="G75" s="8">
        <v>67</v>
      </c>
      <c r="H75" s="96">
        <v>0</v>
      </c>
      <c r="I75" s="96">
        <v>0</v>
      </c>
      <c r="J75" s="96">
        <v>0</v>
      </c>
      <c r="K75" s="96">
        <v>0</v>
      </c>
    </row>
    <row r="76" spans="1:11" x14ac:dyDescent="0.2">
      <c r="A76" s="215" t="s">
        <v>155</v>
      </c>
      <c r="B76" s="215"/>
      <c r="C76" s="215"/>
      <c r="D76" s="215"/>
      <c r="E76" s="215"/>
      <c r="F76" s="215"/>
      <c r="G76" s="216"/>
      <c r="H76" s="216"/>
      <c r="I76" s="216"/>
      <c r="J76" s="217"/>
      <c r="K76" s="217"/>
    </row>
    <row r="77" spans="1:11" ht="12.75" customHeight="1" x14ac:dyDescent="0.2">
      <c r="A77" s="221" t="s">
        <v>363</v>
      </c>
      <c r="B77" s="221"/>
      <c r="C77" s="221"/>
      <c r="D77" s="221"/>
      <c r="E77" s="221"/>
      <c r="F77" s="221"/>
      <c r="G77" s="8">
        <v>68</v>
      </c>
      <c r="H77" s="96">
        <v>0</v>
      </c>
      <c r="I77" s="96">
        <v>0</v>
      </c>
      <c r="J77" s="96">
        <v>0</v>
      </c>
      <c r="K77" s="96">
        <v>0</v>
      </c>
    </row>
    <row r="78" spans="1:11" ht="12.75" customHeight="1" x14ac:dyDescent="0.2">
      <c r="A78" s="220" t="s">
        <v>364</v>
      </c>
      <c r="B78" s="220"/>
      <c r="C78" s="220"/>
      <c r="D78" s="220"/>
      <c r="E78" s="220"/>
      <c r="F78" s="220"/>
      <c r="G78" s="20">
        <v>69</v>
      </c>
      <c r="H78" s="97">
        <v>0</v>
      </c>
      <c r="I78" s="97">
        <v>0</v>
      </c>
      <c r="J78" s="97">
        <v>0</v>
      </c>
      <c r="K78" s="97">
        <v>0</v>
      </c>
    </row>
    <row r="79" spans="1:11" ht="12.75" customHeight="1" x14ac:dyDescent="0.2">
      <c r="A79" s="220" t="s">
        <v>365</v>
      </c>
      <c r="B79" s="220"/>
      <c r="C79" s="220"/>
      <c r="D79" s="220"/>
      <c r="E79" s="220"/>
      <c r="F79" s="220"/>
      <c r="G79" s="20">
        <v>70</v>
      </c>
      <c r="H79" s="97">
        <v>0</v>
      </c>
      <c r="I79" s="97">
        <v>0</v>
      </c>
      <c r="J79" s="97">
        <v>0</v>
      </c>
      <c r="K79" s="97">
        <v>0</v>
      </c>
    </row>
    <row r="80" spans="1:11" ht="12.75" customHeight="1" x14ac:dyDescent="0.2">
      <c r="A80" s="221" t="s">
        <v>366</v>
      </c>
      <c r="B80" s="221"/>
      <c r="C80" s="221"/>
      <c r="D80" s="221"/>
      <c r="E80" s="221"/>
      <c r="F80" s="221"/>
      <c r="G80" s="8">
        <v>71</v>
      </c>
      <c r="H80" s="96">
        <v>0</v>
      </c>
      <c r="I80" s="96">
        <v>0</v>
      </c>
      <c r="J80" s="96">
        <v>0</v>
      </c>
      <c r="K80" s="96">
        <v>0</v>
      </c>
    </row>
    <row r="81" spans="1:11" ht="12.75" customHeight="1" x14ac:dyDescent="0.2">
      <c r="A81" s="221" t="s">
        <v>367</v>
      </c>
      <c r="B81" s="221"/>
      <c r="C81" s="221"/>
      <c r="D81" s="221"/>
      <c r="E81" s="221"/>
      <c r="F81" s="221"/>
      <c r="G81" s="8">
        <v>72</v>
      </c>
      <c r="H81" s="96">
        <v>0</v>
      </c>
      <c r="I81" s="96">
        <v>0</v>
      </c>
      <c r="J81" s="96">
        <v>0</v>
      </c>
      <c r="K81" s="96">
        <v>0</v>
      </c>
    </row>
    <row r="82" spans="1:11" ht="12.75" customHeight="1" x14ac:dyDescent="0.2">
      <c r="A82" s="222" t="s">
        <v>368</v>
      </c>
      <c r="B82" s="222"/>
      <c r="C82" s="222"/>
      <c r="D82" s="222"/>
      <c r="E82" s="222"/>
      <c r="F82" s="222"/>
      <c r="G82" s="8">
        <v>73</v>
      </c>
      <c r="H82" s="96">
        <v>0</v>
      </c>
      <c r="I82" s="96">
        <v>0</v>
      </c>
      <c r="J82" s="96">
        <v>0</v>
      </c>
      <c r="K82" s="96">
        <v>0</v>
      </c>
    </row>
    <row r="83" spans="1:11" ht="12.75" customHeight="1" x14ac:dyDescent="0.2">
      <c r="A83" s="222" t="s">
        <v>369</v>
      </c>
      <c r="B83" s="222"/>
      <c r="C83" s="222"/>
      <c r="D83" s="222"/>
      <c r="E83" s="222"/>
      <c r="F83" s="222"/>
      <c r="G83" s="8">
        <v>74</v>
      </c>
      <c r="H83" s="96">
        <v>0</v>
      </c>
      <c r="I83" s="96">
        <v>0</v>
      </c>
      <c r="J83" s="96">
        <v>0</v>
      </c>
      <c r="K83" s="96">
        <v>0</v>
      </c>
    </row>
    <row r="84" spans="1:11" x14ac:dyDescent="0.2">
      <c r="A84" s="215" t="s">
        <v>112</v>
      </c>
      <c r="B84" s="215"/>
      <c r="C84" s="215"/>
      <c r="D84" s="215"/>
      <c r="E84" s="215"/>
      <c r="F84" s="215"/>
      <c r="G84" s="216"/>
      <c r="H84" s="216"/>
      <c r="I84" s="216"/>
      <c r="J84" s="217"/>
      <c r="K84" s="217"/>
    </row>
    <row r="85" spans="1:11" ht="12.75" customHeight="1" x14ac:dyDescent="0.2">
      <c r="A85" s="210" t="s">
        <v>370</v>
      </c>
      <c r="B85" s="210"/>
      <c r="C85" s="210"/>
      <c r="D85" s="210"/>
      <c r="E85" s="210"/>
      <c r="F85" s="210"/>
      <c r="G85" s="8">
        <v>75</v>
      </c>
      <c r="H85" s="98">
        <f>H86+H87</f>
        <v>9964482</v>
      </c>
      <c r="I85" s="98">
        <f>I86+I87</f>
        <v>4185249</v>
      </c>
      <c r="J85" s="98">
        <f>J86+J87</f>
        <v>15862757.140000001</v>
      </c>
      <c r="K85" s="98">
        <f>K86+K87</f>
        <v>4854711.8</v>
      </c>
    </row>
    <row r="86" spans="1:11" ht="12.75" customHeight="1" x14ac:dyDescent="0.2">
      <c r="A86" s="211" t="s">
        <v>156</v>
      </c>
      <c r="B86" s="211"/>
      <c r="C86" s="211"/>
      <c r="D86" s="211"/>
      <c r="E86" s="211"/>
      <c r="F86" s="211"/>
      <c r="G86" s="7">
        <v>76</v>
      </c>
      <c r="H86" s="99">
        <v>9964482</v>
      </c>
      <c r="I86" s="99">
        <v>4185249</v>
      </c>
      <c r="J86" s="99">
        <f>+J67</f>
        <v>15862757.140000001</v>
      </c>
      <c r="K86" s="99">
        <v>4854711.8</v>
      </c>
    </row>
    <row r="87" spans="1:11" ht="12.75" customHeight="1" x14ac:dyDescent="0.2">
      <c r="A87" s="211" t="s">
        <v>157</v>
      </c>
      <c r="B87" s="211"/>
      <c r="C87" s="211"/>
      <c r="D87" s="211"/>
      <c r="E87" s="211"/>
      <c r="F87" s="211"/>
      <c r="G87" s="7">
        <v>77</v>
      </c>
      <c r="H87" s="99">
        <v>0</v>
      </c>
      <c r="I87" s="99">
        <v>0</v>
      </c>
      <c r="J87" s="99">
        <v>0</v>
      </c>
      <c r="K87" s="99">
        <v>0</v>
      </c>
    </row>
    <row r="88" spans="1:11" x14ac:dyDescent="0.2">
      <c r="A88" s="218" t="s">
        <v>114</v>
      </c>
      <c r="B88" s="218"/>
      <c r="C88" s="218"/>
      <c r="D88" s="218"/>
      <c r="E88" s="218"/>
      <c r="F88" s="218"/>
      <c r="G88" s="219"/>
      <c r="H88" s="219"/>
      <c r="I88" s="219"/>
      <c r="J88" s="217"/>
      <c r="K88" s="217"/>
    </row>
    <row r="89" spans="1:11" ht="12.75" customHeight="1" x14ac:dyDescent="0.2">
      <c r="A89" s="191" t="s">
        <v>158</v>
      </c>
      <c r="B89" s="191"/>
      <c r="C89" s="191"/>
      <c r="D89" s="191"/>
      <c r="E89" s="191"/>
      <c r="F89" s="191"/>
      <c r="G89" s="7">
        <v>78</v>
      </c>
      <c r="H89" s="99">
        <v>9964482</v>
      </c>
      <c r="I89" s="99">
        <v>4185249</v>
      </c>
      <c r="J89" s="99">
        <f>+J86</f>
        <v>15862757.140000001</v>
      </c>
      <c r="K89" s="99">
        <f>+K86</f>
        <v>4854711.8</v>
      </c>
    </row>
    <row r="90" spans="1:11" ht="24" customHeight="1" x14ac:dyDescent="0.2">
      <c r="A90" s="192" t="s">
        <v>417</v>
      </c>
      <c r="B90" s="192"/>
      <c r="C90" s="192"/>
      <c r="D90" s="192"/>
      <c r="E90" s="192"/>
      <c r="F90" s="192"/>
      <c r="G90" s="8">
        <v>79</v>
      </c>
      <c r="H90" s="100">
        <f>H91+H98</f>
        <v>0</v>
      </c>
      <c r="I90" s="100">
        <f>I91+I98</f>
        <v>0</v>
      </c>
      <c r="J90" s="100">
        <f t="shared" ref="J90:K90" si="8">J91+J98</f>
        <v>0</v>
      </c>
      <c r="K90" s="100">
        <f t="shared" si="8"/>
        <v>0</v>
      </c>
    </row>
    <row r="91" spans="1:11" ht="24" customHeight="1" x14ac:dyDescent="0.2">
      <c r="A91" s="212" t="s">
        <v>422</v>
      </c>
      <c r="B91" s="212"/>
      <c r="C91" s="212"/>
      <c r="D91" s="212"/>
      <c r="E91" s="212"/>
      <c r="F91" s="212"/>
      <c r="G91" s="8">
        <v>80</v>
      </c>
      <c r="H91" s="100">
        <f>SUM(H92:H96)</f>
        <v>0</v>
      </c>
      <c r="I91" s="100">
        <f>SUM(I92:I96)</f>
        <v>0</v>
      </c>
      <c r="J91" s="100">
        <f>SUM(J92:J96)</f>
        <v>0</v>
      </c>
      <c r="K91" s="100">
        <f>SUM(K92:K96)</f>
        <v>0</v>
      </c>
    </row>
    <row r="92" spans="1:11" ht="25.5" customHeight="1" x14ac:dyDescent="0.2">
      <c r="A92" s="214" t="s">
        <v>371</v>
      </c>
      <c r="B92" s="214"/>
      <c r="C92" s="214"/>
      <c r="D92" s="214"/>
      <c r="E92" s="214"/>
      <c r="F92" s="214"/>
      <c r="G92" s="7">
        <v>81</v>
      </c>
      <c r="H92" s="99">
        <v>0</v>
      </c>
      <c r="I92" s="99">
        <v>0</v>
      </c>
      <c r="J92" s="99">
        <v>0</v>
      </c>
      <c r="K92" s="99">
        <v>0</v>
      </c>
    </row>
    <row r="93" spans="1:11" ht="38.25" customHeight="1" x14ac:dyDescent="0.2">
      <c r="A93" s="214" t="s">
        <v>372</v>
      </c>
      <c r="B93" s="214"/>
      <c r="C93" s="214"/>
      <c r="D93" s="214"/>
      <c r="E93" s="214"/>
      <c r="F93" s="214"/>
      <c r="G93" s="7">
        <v>82</v>
      </c>
      <c r="H93" s="99">
        <v>0</v>
      </c>
      <c r="I93" s="99">
        <v>0</v>
      </c>
      <c r="J93" s="99">
        <v>0</v>
      </c>
      <c r="K93" s="99">
        <v>0</v>
      </c>
    </row>
    <row r="94" spans="1:11" ht="38.25" customHeight="1" x14ac:dyDescent="0.2">
      <c r="A94" s="214" t="s">
        <v>373</v>
      </c>
      <c r="B94" s="214"/>
      <c r="C94" s="214"/>
      <c r="D94" s="214"/>
      <c r="E94" s="214"/>
      <c r="F94" s="214"/>
      <c r="G94" s="7">
        <v>83</v>
      </c>
      <c r="H94" s="99">
        <v>0</v>
      </c>
      <c r="I94" s="99">
        <v>0</v>
      </c>
      <c r="J94" s="99">
        <v>0</v>
      </c>
      <c r="K94" s="99">
        <v>0</v>
      </c>
    </row>
    <row r="95" spans="1:11" x14ac:dyDescent="0.2">
      <c r="A95" s="214" t="s">
        <v>374</v>
      </c>
      <c r="B95" s="214"/>
      <c r="C95" s="214"/>
      <c r="D95" s="214"/>
      <c r="E95" s="214"/>
      <c r="F95" s="214"/>
      <c r="G95" s="7">
        <v>84</v>
      </c>
      <c r="H95" s="99">
        <v>0</v>
      </c>
      <c r="I95" s="99">
        <v>0</v>
      </c>
      <c r="J95" s="99">
        <v>0</v>
      </c>
      <c r="K95" s="99">
        <v>0</v>
      </c>
    </row>
    <row r="96" spans="1:11" x14ac:dyDescent="0.2">
      <c r="A96" s="214" t="s">
        <v>375</v>
      </c>
      <c r="B96" s="214"/>
      <c r="C96" s="214"/>
      <c r="D96" s="214"/>
      <c r="E96" s="214"/>
      <c r="F96" s="214"/>
      <c r="G96" s="7">
        <v>85</v>
      </c>
      <c r="H96" s="99">
        <v>0</v>
      </c>
      <c r="I96" s="99">
        <v>0</v>
      </c>
      <c r="J96" s="99">
        <v>0</v>
      </c>
      <c r="K96" s="99">
        <v>0</v>
      </c>
    </row>
    <row r="97" spans="1:11" ht="26.25" customHeight="1" x14ac:dyDescent="0.2">
      <c r="A97" s="214" t="s">
        <v>376</v>
      </c>
      <c r="B97" s="214"/>
      <c r="C97" s="214"/>
      <c r="D97" s="214"/>
      <c r="E97" s="214"/>
      <c r="F97" s="214"/>
      <c r="G97" s="7">
        <v>86</v>
      </c>
      <c r="H97" s="99">
        <v>0</v>
      </c>
      <c r="I97" s="99">
        <v>0</v>
      </c>
      <c r="J97" s="99">
        <v>0</v>
      </c>
      <c r="K97" s="99">
        <v>0</v>
      </c>
    </row>
    <row r="98" spans="1:11" ht="25.5" customHeight="1" x14ac:dyDescent="0.2">
      <c r="A98" s="212" t="s">
        <v>446</v>
      </c>
      <c r="B98" s="212"/>
      <c r="C98" s="212"/>
      <c r="D98" s="212"/>
      <c r="E98" s="212"/>
      <c r="F98" s="212"/>
      <c r="G98" s="8">
        <v>87</v>
      </c>
      <c r="H98" s="100">
        <f>SUM(H99:H107)</f>
        <v>0</v>
      </c>
      <c r="I98" s="100">
        <f>SUM(I99:I107)</f>
        <v>0</v>
      </c>
      <c r="J98" s="100">
        <f>SUM(J99:J107)</f>
        <v>0</v>
      </c>
      <c r="K98" s="100">
        <f>SUM(K99:K107)</f>
        <v>0</v>
      </c>
    </row>
    <row r="99" spans="1:11" x14ac:dyDescent="0.2">
      <c r="A99" s="213" t="s">
        <v>159</v>
      </c>
      <c r="B99" s="213"/>
      <c r="C99" s="213"/>
      <c r="D99" s="213"/>
      <c r="E99" s="213"/>
      <c r="F99" s="213"/>
      <c r="G99" s="7">
        <v>88</v>
      </c>
      <c r="H99" s="99">
        <v>0</v>
      </c>
      <c r="I99" s="99">
        <v>0</v>
      </c>
      <c r="J99" s="99">
        <v>0</v>
      </c>
      <c r="K99" s="99">
        <v>0</v>
      </c>
    </row>
    <row r="100" spans="1:11" x14ac:dyDescent="0.2">
      <c r="A100" s="213" t="s">
        <v>440</v>
      </c>
      <c r="B100" s="213"/>
      <c r="C100" s="213"/>
      <c r="D100" s="213"/>
      <c r="E100" s="213"/>
      <c r="F100" s="213"/>
      <c r="G100" s="7">
        <v>89</v>
      </c>
      <c r="H100" s="99">
        <v>0</v>
      </c>
      <c r="I100" s="99">
        <v>0</v>
      </c>
      <c r="J100" s="99">
        <v>0</v>
      </c>
      <c r="K100" s="99">
        <v>0</v>
      </c>
    </row>
    <row r="101" spans="1:11" ht="36" customHeight="1" x14ac:dyDescent="0.2">
      <c r="A101" s="214" t="s">
        <v>441</v>
      </c>
      <c r="B101" s="214"/>
      <c r="C101" s="214"/>
      <c r="D101" s="214"/>
      <c r="E101" s="214"/>
      <c r="F101" s="214"/>
      <c r="G101" s="7">
        <v>90</v>
      </c>
      <c r="H101" s="99">
        <v>0</v>
      </c>
      <c r="I101" s="99">
        <v>0</v>
      </c>
      <c r="J101" s="99">
        <v>0</v>
      </c>
      <c r="K101" s="99">
        <v>0</v>
      </c>
    </row>
    <row r="102" spans="1:11" ht="22.15" customHeight="1" x14ac:dyDescent="0.2">
      <c r="A102" s="213" t="s">
        <v>160</v>
      </c>
      <c r="B102" s="213"/>
      <c r="C102" s="213"/>
      <c r="D102" s="213"/>
      <c r="E102" s="213"/>
      <c r="F102" s="213"/>
      <c r="G102" s="7">
        <v>91</v>
      </c>
      <c r="H102" s="99">
        <v>0</v>
      </c>
      <c r="I102" s="99">
        <v>0</v>
      </c>
      <c r="J102" s="99">
        <v>0</v>
      </c>
      <c r="K102" s="99">
        <v>0</v>
      </c>
    </row>
    <row r="103" spans="1:11" ht="22.15" customHeight="1" x14ac:dyDescent="0.2">
      <c r="A103" s="213" t="s">
        <v>161</v>
      </c>
      <c r="B103" s="213"/>
      <c r="C103" s="213"/>
      <c r="D103" s="213"/>
      <c r="E103" s="213"/>
      <c r="F103" s="213"/>
      <c r="G103" s="7">
        <v>92</v>
      </c>
      <c r="H103" s="99">
        <v>0</v>
      </c>
      <c r="I103" s="99">
        <v>0</v>
      </c>
      <c r="J103" s="99">
        <v>0</v>
      </c>
      <c r="K103" s="99">
        <v>0</v>
      </c>
    </row>
    <row r="104" spans="1:11" ht="22.15" customHeight="1" x14ac:dyDescent="0.2">
      <c r="A104" s="213" t="s">
        <v>162</v>
      </c>
      <c r="B104" s="213"/>
      <c r="C104" s="213"/>
      <c r="D104" s="213"/>
      <c r="E104" s="213"/>
      <c r="F104" s="213"/>
      <c r="G104" s="7">
        <v>93</v>
      </c>
      <c r="H104" s="99">
        <v>0</v>
      </c>
      <c r="I104" s="99">
        <v>0</v>
      </c>
      <c r="J104" s="99">
        <v>0</v>
      </c>
      <c r="K104" s="99">
        <v>0</v>
      </c>
    </row>
    <row r="105" spans="1:11" ht="12.75" customHeight="1" x14ac:dyDescent="0.2">
      <c r="A105" s="214" t="s">
        <v>442</v>
      </c>
      <c r="B105" s="214"/>
      <c r="C105" s="214"/>
      <c r="D105" s="214"/>
      <c r="E105" s="214"/>
      <c r="F105" s="214"/>
      <c r="G105" s="7">
        <v>94</v>
      </c>
      <c r="H105" s="99">
        <v>0</v>
      </c>
      <c r="I105" s="99">
        <v>0</v>
      </c>
      <c r="J105" s="99">
        <v>0</v>
      </c>
      <c r="K105" s="99">
        <v>0</v>
      </c>
    </row>
    <row r="106" spans="1:11" ht="26.25" customHeight="1" x14ac:dyDescent="0.2">
      <c r="A106" s="214" t="s">
        <v>443</v>
      </c>
      <c r="B106" s="214"/>
      <c r="C106" s="214"/>
      <c r="D106" s="214"/>
      <c r="E106" s="214"/>
      <c r="F106" s="214"/>
      <c r="G106" s="7">
        <v>95</v>
      </c>
      <c r="H106" s="99">
        <v>0</v>
      </c>
      <c r="I106" s="99">
        <v>0</v>
      </c>
      <c r="J106" s="99">
        <v>0</v>
      </c>
      <c r="K106" s="99">
        <v>0</v>
      </c>
    </row>
    <row r="107" spans="1:11" x14ac:dyDescent="0.2">
      <c r="A107" s="214" t="s">
        <v>444</v>
      </c>
      <c r="B107" s="214"/>
      <c r="C107" s="214"/>
      <c r="D107" s="214"/>
      <c r="E107" s="214"/>
      <c r="F107" s="214"/>
      <c r="G107" s="7">
        <v>96</v>
      </c>
      <c r="H107" s="99">
        <v>0</v>
      </c>
      <c r="I107" s="99">
        <v>0</v>
      </c>
      <c r="J107" s="99">
        <v>0</v>
      </c>
      <c r="K107" s="99">
        <v>0</v>
      </c>
    </row>
    <row r="108" spans="1:11" ht="24.75" customHeight="1" x14ac:dyDescent="0.2">
      <c r="A108" s="214" t="s">
        <v>445</v>
      </c>
      <c r="B108" s="214"/>
      <c r="C108" s="214"/>
      <c r="D108" s="214"/>
      <c r="E108" s="214"/>
      <c r="F108" s="214"/>
      <c r="G108" s="7">
        <v>97</v>
      </c>
      <c r="H108" s="99">
        <v>0</v>
      </c>
      <c r="I108" s="99">
        <v>0</v>
      </c>
      <c r="J108" s="99">
        <v>0</v>
      </c>
      <c r="K108" s="99">
        <v>0</v>
      </c>
    </row>
    <row r="109" spans="1:11" ht="22.9" customHeight="1" x14ac:dyDescent="0.2">
      <c r="A109" s="192" t="s">
        <v>447</v>
      </c>
      <c r="B109" s="192"/>
      <c r="C109" s="192"/>
      <c r="D109" s="192"/>
      <c r="E109" s="192"/>
      <c r="F109" s="192"/>
      <c r="G109" s="8">
        <v>98</v>
      </c>
      <c r="H109" s="100">
        <f>H91+H98-H108-H97</f>
        <v>0</v>
      </c>
      <c r="I109" s="100">
        <f>I91+I98-I108-I97</f>
        <v>0</v>
      </c>
      <c r="J109" s="100">
        <f>J91+J98-J108-J97</f>
        <v>0</v>
      </c>
      <c r="K109" s="100">
        <f>K91+K98-K108-K97</f>
        <v>0</v>
      </c>
    </row>
    <row r="110" spans="1:11" ht="28.15" customHeight="1" x14ac:dyDescent="0.2">
      <c r="A110" s="192" t="s">
        <v>448</v>
      </c>
      <c r="B110" s="192"/>
      <c r="C110" s="192"/>
      <c r="D110" s="192"/>
      <c r="E110" s="192"/>
      <c r="F110" s="192"/>
      <c r="G110" s="8">
        <v>99</v>
      </c>
      <c r="H110" s="98">
        <f>H89+H109</f>
        <v>9964482</v>
      </c>
      <c r="I110" s="98">
        <f t="shared" ref="I110:K110" si="9">I89+I109</f>
        <v>4185249</v>
      </c>
      <c r="J110" s="98">
        <f t="shared" si="9"/>
        <v>15862757.140000001</v>
      </c>
      <c r="K110" s="98">
        <f t="shared" si="9"/>
        <v>4854711.8</v>
      </c>
    </row>
    <row r="111" spans="1:11" x14ac:dyDescent="0.2">
      <c r="A111" s="215" t="s">
        <v>163</v>
      </c>
      <c r="B111" s="215"/>
      <c r="C111" s="215"/>
      <c r="D111" s="215"/>
      <c r="E111" s="215"/>
      <c r="F111" s="215"/>
      <c r="G111" s="216"/>
      <c r="H111" s="216"/>
      <c r="I111" s="216"/>
      <c r="J111" s="217"/>
      <c r="K111" s="217"/>
    </row>
    <row r="112" spans="1:11" ht="26.45" customHeight="1" x14ac:dyDescent="0.2">
      <c r="A112" s="210" t="s">
        <v>377</v>
      </c>
      <c r="B112" s="210"/>
      <c r="C112" s="210"/>
      <c r="D112" s="210"/>
      <c r="E112" s="210"/>
      <c r="F112" s="210"/>
      <c r="G112" s="8">
        <v>100</v>
      </c>
      <c r="H112" s="98">
        <f>H113+H114</f>
        <v>9964482</v>
      </c>
      <c r="I112" s="98">
        <f>I113+I114</f>
        <v>4185249</v>
      </c>
      <c r="J112" s="98">
        <f>J113+J114</f>
        <v>15862757.140000001</v>
      </c>
      <c r="K112" s="98">
        <f>K113+K114</f>
        <v>4854711.8</v>
      </c>
    </row>
    <row r="113" spans="1:11" ht="12.75" customHeight="1" x14ac:dyDescent="0.2">
      <c r="A113" s="211" t="s">
        <v>113</v>
      </c>
      <c r="B113" s="211"/>
      <c r="C113" s="211"/>
      <c r="D113" s="211"/>
      <c r="E113" s="211"/>
      <c r="F113" s="211"/>
      <c r="G113" s="7">
        <v>101</v>
      </c>
      <c r="H113" s="99">
        <v>9964482</v>
      </c>
      <c r="I113" s="99">
        <v>4185249</v>
      </c>
      <c r="J113" s="99">
        <f>+J110</f>
        <v>15862757.140000001</v>
      </c>
      <c r="K113" s="99">
        <v>4854711.8</v>
      </c>
    </row>
    <row r="114" spans="1:11" ht="12.75" customHeight="1" x14ac:dyDescent="0.2">
      <c r="A114" s="211" t="s">
        <v>164</v>
      </c>
      <c r="B114" s="211"/>
      <c r="C114" s="211"/>
      <c r="D114" s="211"/>
      <c r="E114" s="211"/>
      <c r="F114" s="211"/>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zoomScaleNormal="100" zoomScaleSheetLayoutView="100" workbookViewId="0">
      <selection activeCell="N11" sqref="N1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6" t="s">
        <v>165</v>
      </c>
      <c r="B1" s="247"/>
      <c r="C1" s="247"/>
      <c r="D1" s="247"/>
      <c r="E1" s="247"/>
      <c r="F1" s="247"/>
      <c r="G1" s="247"/>
      <c r="H1" s="247"/>
      <c r="I1" s="247"/>
    </row>
    <row r="2" spans="1:9" x14ac:dyDescent="0.2">
      <c r="A2" s="248" t="s">
        <v>474</v>
      </c>
      <c r="B2" s="200"/>
      <c r="C2" s="200"/>
      <c r="D2" s="200"/>
      <c r="E2" s="200"/>
      <c r="F2" s="200"/>
      <c r="G2" s="200"/>
      <c r="H2" s="200"/>
      <c r="I2" s="200"/>
    </row>
    <row r="3" spans="1:9" x14ac:dyDescent="0.2">
      <c r="A3" s="250" t="s">
        <v>438</v>
      </c>
      <c r="B3" s="251"/>
      <c r="C3" s="251"/>
      <c r="D3" s="251"/>
      <c r="E3" s="251"/>
      <c r="F3" s="251"/>
      <c r="G3" s="251"/>
      <c r="H3" s="251"/>
      <c r="I3" s="251"/>
    </row>
    <row r="4" spans="1:9" x14ac:dyDescent="0.2">
      <c r="A4" s="249" t="s">
        <v>465</v>
      </c>
      <c r="B4" s="203"/>
      <c r="C4" s="203"/>
      <c r="D4" s="203"/>
      <c r="E4" s="203"/>
      <c r="F4" s="203"/>
      <c r="G4" s="203"/>
      <c r="H4" s="203"/>
      <c r="I4" s="204"/>
    </row>
    <row r="5" spans="1:9" ht="23.25" x14ac:dyDescent="0.2">
      <c r="A5" s="252" t="s">
        <v>2</v>
      </c>
      <c r="B5" s="208"/>
      <c r="C5" s="208"/>
      <c r="D5" s="208"/>
      <c r="E5" s="208"/>
      <c r="F5" s="208"/>
      <c r="G5" s="28" t="s">
        <v>103</v>
      </c>
      <c r="H5" s="29" t="s">
        <v>299</v>
      </c>
      <c r="I5" s="29" t="s">
        <v>278</v>
      </c>
    </row>
    <row r="6" spans="1:9" x14ac:dyDescent="0.2">
      <c r="A6" s="253">
        <v>1</v>
      </c>
      <c r="B6" s="208"/>
      <c r="C6" s="208"/>
      <c r="D6" s="208"/>
      <c r="E6" s="208"/>
      <c r="F6" s="208"/>
      <c r="G6" s="30">
        <v>2</v>
      </c>
      <c r="H6" s="29" t="s">
        <v>166</v>
      </c>
      <c r="I6" s="29" t="s">
        <v>167</v>
      </c>
    </row>
    <row r="7" spans="1:9" x14ac:dyDescent="0.2">
      <c r="A7" s="243" t="s">
        <v>168</v>
      </c>
      <c r="B7" s="243"/>
      <c r="C7" s="243"/>
      <c r="D7" s="243"/>
      <c r="E7" s="243"/>
      <c r="F7" s="243"/>
      <c r="G7" s="243"/>
      <c r="H7" s="243"/>
      <c r="I7" s="243"/>
    </row>
    <row r="8" spans="1:9" ht="12.75" customHeight="1" x14ac:dyDescent="0.2">
      <c r="A8" s="190" t="s">
        <v>169</v>
      </c>
      <c r="B8" s="190"/>
      <c r="C8" s="190"/>
      <c r="D8" s="190"/>
      <c r="E8" s="190"/>
      <c r="F8" s="190"/>
      <c r="G8" s="31">
        <v>1</v>
      </c>
      <c r="H8" s="101">
        <v>0</v>
      </c>
      <c r="I8" s="101">
        <v>0</v>
      </c>
    </row>
    <row r="9" spans="1:9" ht="12.75" customHeight="1" x14ac:dyDescent="0.2">
      <c r="A9" s="245" t="s">
        <v>170</v>
      </c>
      <c r="B9" s="245"/>
      <c r="C9" s="245"/>
      <c r="D9" s="245"/>
      <c r="E9" s="245"/>
      <c r="F9" s="245"/>
      <c r="G9" s="32">
        <v>2</v>
      </c>
      <c r="H9" s="102">
        <f>H10+H11+H12+H13+H14+H15+H16+H17</f>
        <v>0</v>
      </c>
      <c r="I9" s="102">
        <f>I10+I11+I12+I13+I14+I15+I16+I17</f>
        <v>0</v>
      </c>
    </row>
    <row r="10" spans="1:9" ht="12.75" customHeight="1" x14ac:dyDescent="0.2">
      <c r="A10" s="224" t="s">
        <v>171</v>
      </c>
      <c r="B10" s="224"/>
      <c r="C10" s="224"/>
      <c r="D10" s="224"/>
      <c r="E10" s="224"/>
      <c r="F10" s="224"/>
      <c r="G10" s="31">
        <v>3</v>
      </c>
      <c r="H10" s="101">
        <v>0</v>
      </c>
      <c r="I10" s="101">
        <v>0</v>
      </c>
    </row>
    <row r="11" spans="1:9" ht="22.15" customHeight="1" x14ac:dyDescent="0.2">
      <c r="A11" s="224" t="s">
        <v>172</v>
      </c>
      <c r="B11" s="224"/>
      <c r="C11" s="224"/>
      <c r="D11" s="224"/>
      <c r="E11" s="224"/>
      <c r="F11" s="224"/>
      <c r="G11" s="31">
        <v>4</v>
      </c>
      <c r="H11" s="101">
        <v>0</v>
      </c>
      <c r="I11" s="101">
        <v>0</v>
      </c>
    </row>
    <row r="12" spans="1:9" ht="23.45" customHeight="1" x14ac:dyDescent="0.2">
      <c r="A12" s="224" t="s">
        <v>173</v>
      </c>
      <c r="B12" s="224"/>
      <c r="C12" s="224"/>
      <c r="D12" s="224"/>
      <c r="E12" s="224"/>
      <c r="F12" s="224"/>
      <c r="G12" s="31">
        <v>5</v>
      </c>
      <c r="H12" s="101">
        <v>0</v>
      </c>
      <c r="I12" s="101">
        <v>0</v>
      </c>
    </row>
    <row r="13" spans="1:9" ht="12.75" customHeight="1" x14ac:dyDescent="0.2">
      <c r="A13" s="224" t="s">
        <v>174</v>
      </c>
      <c r="B13" s="224"/>
      <c r="C13" s="224"/>
      <c r="D13" s="224"/>
      <c r="E13" s="224"/>
      <c r="F13" s="224"/>
      <c r="G13" s="31">
        <v>6</v>
      </c>
      <c r="H13" s="101">
        <v>0</v>
      </c>
      <c r="I13" s="101">
        <v>0</v>
      </c>
    </row>
    <row r="14" spans="1:9" ht="12.75" customHeight="1" x14ac:dyDescent="0.2">
      <c r="A14" s="224" t="s">
        <v>175</v>
      </c>
      <c r="B14" s="224"/>
      <c r="C14" s="224"/>
      <c r="D14" s="224"/>
      <c r="E14" s="224"/>
      <c r="F14" s="224"/>
      <c r="G14" s="31">
        <v>7</v>
      </c>
      <c r="H14" s="101">
        <v>0</v>
      </c>
      <c r="I14" s="101">
        <v>0</v>
      </c>
    </row>
    <row r="15" spans="1:9" ht="12.75" customHeight="1" x14ac:dyDescent="0.2">
      <c r="A15" s="224" t="s">
        <v>176</v>
      </c>
      <c r="B15" s="224"/>
      <c r="C15" s="224"/>
      <c r="D15" s="224"/>
      <c r="E15" s="224"/>
      <c r="F15" s="224"/>
      <c r="G15" s="31">
        <v>8</v>
      </c>
      <c r="H15" s="101">
        <v>0</v>
      </c>
      <c r="I15" s="101">
        <v>0</v>
      </c>
    </row>
    <row r="16" spans="1:9" ht="12.75" customHeight="1" x14ac:dyDescent="0.2">
      <c r="A16" s="224" t="s">
        <v>177</v>
      </c>
      <c r="B16" s="224"/>
      <c r="C16" s="224"/>
      <c r="D16" s="224"/>
      <c r="E16" s="224"/>
      <c r="F16" s="224"/>
      <c r="G16" s="31">
        <v>9</v>
      </c>
      <c r="H16" s="101">
        <v>0</v>
      </c>
      <c r="I16" s="101">
        <v>0</v>
      </c>
    </row>
    <row r="17" spans="1:9" ht="25.15" customHeight="1" x14ac:dyDescent="0.2">
      <c r="A17" s="224" t="s">
        <v>178</v>
      </c>
      <c r="B17" s="224"/>
      <c r="C17" s="224"/>
      <c r="D17" s="224"/>
      <c r="E17" s="224"/>
      <c r="F17" s="224"/>
      <c r="G17" s="31">
        <v>10</v>
      </c>
      <c r="H17" s="101">
        <v>0</v>
      </c>
      <c r="I17" s="101">
        <v>0</v>
      </c>
    </row>
    <row r="18" spans="1:9" ht="28.15" customHeight="1" x14ac:dyDescent="0.2">
      <c r="A18" s="241" t="s">
        <v>304</v>
      </c>
      <c r="B18" s="241"/>
      <c r="C18" s="241"/>
      <c r="D18" s="241"/>
      <c r="E18" s="241"/>
      <c r="F18" s="241"/>
      <c r="G18" s="32">
        <v>11</v>
      </c>
      <c r="H18" s="102">
        <f>H8+H9</f>
        <v>0</v>
      </c>
      <c r="I18" s="102">
        <f>I8+I9</f>
        <v>0</v>
      </c>
    </row>
    <row r="19" spans="1:9" ht="12.75" customHeight="1" x14ac:dyDescent="0.2">
      <c r="A19" s="245" t="s">
        <v>179</v>
      </c>
      <c r="B19" s="245"/>
      <c r="C19" s="245"/>
      <c r="D19" s="245"/>
      <c r="E19" s="245"/>
      <c r="F19" s="245"/>
      <c r="G19" s="32">
        <v>12</v>
      </c>
      <c r="H19" s="102">
        <f>H20+H21+H22+H23</f>
        <v>0</v>
      </c>
      <c r="I19" s="102">
        <f>I20+I21+I22+I23</f>
        <v>0</v>
      </c>
    </row>
    <row r="20" spans="1:9" ht="12.75" customHeight="1" x14ac:dyDescent="0.2">
      <c r="A20" s="224" t="s">
        <v>180</v>
      </c>
      <c r="B20" s="224"/>
      <c r="C20" s="224"/>
      <c r="D20" s="224"/>
      <c r="E20" s="224"/>
      <c r="F20" s="224"/>
      <c r="G20" s="31">
        <v>13</v>
      </c>
      <c r="H20" s="101">
        <v>0</v>
      </c>
      <c r="I20" s="101">
        <v>0</v>
      </c>
    </row>
    <row r="21" spans="1:9" ht="12.75" customHeight="1" x14ac:dyDescent="0.2">
      <c r="A21" s="224" t="s">
        <v>181</v>
      </c>
      <c r="B21" s="224"/>
      <c r="C21" s="224"/>
      <c r="D21" s="224"/>
      <c r="E21" s="224"/>
      <c r="F21" s="224"/>
      <c r="G21" s="31">
        <v>14</v>
      </c>
      <c r="H21" s="101">
        <v>0</v>
      </c>
      <c r="I21" s="101">
        <v>0</v>
      </c>
    </row>
    <row r="22" spans="1:9" ht="12.75" customHeight="1" x14ac:dyDescent="0.2">
      <c r="A22" s="224" t="s">
        <v>182</v>
      </c>
      <c r="B22" s="224"/>
      <c r="C22" s="224"/>
      <c r="D22" s="224"/>
      <c r="E22" s="224"/>
      <c r="F22" s="224"/>
      <c r="G22" s="31">
        <v>15</v>
      </c>
      <c r="H22" s="101">
        <v>0</v>
      </c>
      <c r="I22" s="101">
        <v>0</v>
      </c>
    </row>
    <row r="23" spans="1:9" ht="12.75" customHeight="1" x14ac:dyDescent="0.2">
      <c r="A23" s="224" t="s">
        <v>183</v>
      </c>
      <c r="B23" s="224"/>
      <c r="C23" s="224"/>
      <c r="D23" s="224"/>
      <c r="E23" s="224"/>
      <c r="F23" s="224"/>
      <c r="G23" s="31">
        <v>16</v>
      </c>
      <c r="H23" s="101">
        <v>0</v>
      </c>
      <c r="I23" s="101">
        <v>0</v>
      </c>
    </row>
    <row r="24" spans="1:9" ht="12.75" customHeight="1" x14ac:dyDescent="0.2">
      <c r="A24" s="241" t="s">
        <v>184</v>
      </c>
      <c r="B24" s="241"/>
      <c r="C24" s="241"/>
      <c r="D24" s="241"/>
      <c r="E24" s="241"/>
      <c r="F24" s="241"/>
      <c r="G24" s="32">
        <v>17</v>
      </c>
      <c r="H24" s="102">
        <f>H18+H19</f>
        <v>0</v>
      </c>
      <c r="I24" s="102">
        <f>I18+I19</f>
        <v>0</v>
      </c>
    </row>
    <row r="25" spans="1:9" ht="12.75" customHeight="1" x14ac:dyDescent="0.2">
      <c r="A25" s="190" t="s">
        <v>185</v>
      </c>
      <c r="B25" s="190"/>
      <c r="C25" s="190"/>
      <c r="D25" s="190"/>
      <c r="E25" s="190"/>
      <c r="F25" s="190"/>
      <c r="G25" s="31">
        <v>18</v>
      </c>
      <c r="H25" s="101">
        <v>0</v>
      </c>
      <c r="I25" s="101">
        <v>0</v>
      </c>
    </row>
    <row r="26" spans="1:9" ht="12.75" customHeight="1" x14ac:dyDescent="0.2">
      <c r="A26" s="190" t="s">
        <v>186</v>
      </c>
      <c r="B26" s="190"/>
      <c r="C26" s="190"/>
      <c r="D26" s="190"/>
      <c r="E26" s="190"/>
      <c r="F26" s="190"/>
      <c r="G26" s="31">
        <v>19</v>
      </c>
      <c r="H26" s="101">
        <v>0</v>
      </c>
      <c r="I26" s="101">
        <v>0</v>
      </c>
    </row>
    <row r="27" spans="1:9" ht="25.9" customHeight="1" x14ac:dyDescent="0.2">
      <c r="A27" s="242" t="s">
        <v>187</v>
      </c>
      <c r="B27" s="242"/>
      <c r="C27" s="242"/>
      <c r="D27" s="242"/>
      <c r="E27" s="242"/>
      <c r="F27" s="242"/>
      <c r="G27" s="32">
        <v>20</v>
      </c>
      <c r="H27" s="102">
        <f>H24+H25+H26</f>
        <v>0</v>
      </c>
      <c r="I27" s="102">
        <f>I24+I25+I26</f>
        <v>0</v>
      </c>
    </row>
    <row r="28" spans="1:9" x14ac:dyDescent="0.2">
      <c r="A28" s="243" t="s">
        <v>188</v>
      </c>
      <c r="B28" s="243"/>
      <c r="C28" s="243"/>
      <c r="D28" s="243"/>
      <c r="E28" s="243"/>
      <c r="F28" s="243"/>
      <c r="G28" s="243"/>
      <c r="H28" s="243"/>
      <c r="I28" s="243"/>
    </row>
    <row r="29" spans="1:9" ht="30.6" customHeight="1" x14ac:dyDescent="0.2">
      <c r="A29" s="190" t="s">
        <v>189</v>
      </c>
      <c r="B29" s="190"/>
      <c r="C29" s="190"/>
      <c r="D29" s="190"/>
      <c r="E29" s="190"/>
      <c r="F29" s="190"/>
      <c r="G29" s="31">
        <v>21</v>
      </c>
      <c r="H29" s="103">
        <v>0</v>
      </c>
      <c r="I29" s="103">
        <v>0</v>
      </c>
    </row>
    <row r="30" spans="1:9" ht="12.75" customHeight="1" x14ac:dyDescent="0.2">
      <c r="A30" s="190" t="s">
        <v>190</v>
      </c>
      <c r="B30" s="190"/>
      <c r="C30" s="190"/>
      <c r="D30" s="190"/>
      <c r="E30" s="190"/>
      <c r="F30" s="190"/>
      <c r="G30" s="31">
        <v>22</v>
      </c>
      <c r="H30" s="103">
        <v>0</v>
      </c>
      <c r="I30" s="103">
        <v>0</v>
      </c>
    </row>
    <row r="31" spans="1:9" ht="12.75" customHeight="1" x14ac:dyDescent="0.2">
      <c r="A31" s="190" t="s">
        <v>191</v>
      </c>
      <c r="B31" s="190"/>
      <c r="C31" s="190"/>
      <c r="D31" s="190"/>
      <c r="E31" s="190"/>
      <c r="F31" s="190"/>
      <c r="G31" s="31">
        <v>23</v>
      </c>
      <c r="H31" s="103">
        <v>0</v>
      </c>
      <c r="I31" s="103">
        <v>0</v>
      </c>
    </row>
    <row r="32" spans="1:9" ht="12.75" customHeight="1" x14ac:dyDescent="0.2">
      <c r="A32" s="190" t="s">
        <v>192</v>
      </c>
      <c r="B32" s="190"/>
      <c r="C32" s="190"/>
      <c r="D32" s="190"/>
      <c r="E32" s="190"/>
      <c r="F32" s="190"/>
      <c r="G32" s="31">
        <v>24</v>
      </c>
      <c r="H32" s="103">
        <v>0</v>
      </c>
      <c r="I32" s="103">
        <v>0</v>
      </c>
    </row>
    <row r="33" spans="1:9" ht="12.75" customHeight="1" x14ac:dyDescent="0.2">
      <c r="A33" s="190" t="s">
        <v>193</v>
      </c>
      <c r="B33" s="190"/>
      <c r="C33" s="190"/>
      <c r="D33" s="190"/>
      <c r="E33" s="190"/>
      <c r="F33" s="190"/>
      <c r="G33" s="31">
        <v>25</v>
      </c>
      <c r="H33" s="103">
        <v>0</v>
      </c>
      <c r="I33" s="103">
        <v>0</v>
      </c>
    </row>
    <row r="34" spans="1:9" ht="12.75" customHeight="1" x14ac:dyDescent="0.2">
      <c r="A34" s="190" t="s">
        <v>194</v>
      </c>
      <c r="B34" s="190"/>
      <c r="C34" s="190"/>
      <c r="D34" s="190"/>
      <c r="E34" s="190"/>
      <c r="F34" s="190"/>
      <c r="G34" s="31">
        <v>26</v>
      </c>
      <c r="H34" s="103">
        <v>0</v>
      </c>
      <c r="I34" s="103">
        <v>0</v>
      </c>
    </row>
    <row r="35" spans="1:9" ht="26.45" customHeight="1" x14ac:dyDescent="0.2">
      <c r="A35" s="241" t="s">
        <v>195</v>
      </c>
      <c r="B35" s="241"/>
      <c r="C35" s="241"/>
      <c r="D35" s="241"/>
      <c r="E35" s="241"/>
      <c r="F35" s="241"/>
      <c r="G35" s="32">
        <v>27</v>
      </c>
      <c r="H35" s="104">
        <f>H29+H30+H31+H32+H33+H34</f>
        <v>0</v>
      </c>
      <c r="I35" s="104">
        <f>I29+I30+I31+I32+I33+I34</f>
        <v>0</v>
      </c>
    </row>
    <row r="36" spans="1:9" ht="22.9" customHeight="1" x14ac:dyDescent="0.2">
      <c r="A36" s="190" t="s">
        <v>196</v>
      </c>
      <c r="B36" s="190"/>
      <c r="C36" s="190"/>
      <c r="D36" s="190"/>
      <c r="E36" s="190"/>
      <c r="F36" s="190"/>
      <c r="G36" s="31">
        <v>28</v>
      </c>
      <c r="H36" s="103">
        <v>0</v>
      </c>
      <c r="I36" s="103">
        <v>0</v>
      </c>
    </row>
    <row r="37" spans="1:9" ht="12.75" customHeight="1" x14ac:dyDescent="0.2">
      <c r="A37" s="190" t="s">
        <v>197</v>
      </c>
      <c r="B37" s="190"/>
      <c r="C37" s="190"/>
      <c r="D37" s="190"/>
      <c r="E37" s="190"/>
      <c r="F37" s="190"/>
      <c r="G37" s="31">
        <v>29</v>
      </c>
      <c r="H37" s="103">
        <v>0</v>
      </c>
      <c r="I37" s="103">
        <v>0</v>
      </c>
    </row>
    <row r="38" spans="1:9" ht="12.75" customHeight="1" x14ac:dyDescent="0.2">
      <c r="A38" s="190" t="s">
        <v>198</v>
      </c>
      <c r="B38" s="190"/>
      <c r="C38" s="190"/>
      <c r="D38" s="190"/>
      <c r="E38" s="190"/>
      <c r="F38" s="190"/>
      <c r="G38" s="31">
        <v>30</v>
      </c>
      <c r="H38" s="103">
        <v>0</v>
      </c>
      <c r="I38" s="103">
        <v>0</v>
      </c>
    </row>
    <row r="39" spans="1:9" ht="12.75" customHeight="1" x14ac:dyDescent="0.2">
      <c r="A39" s="190" t="s">
        <v>199</v>
      </c>
      <c r="B39" s="190"/>
      <c r="C39" s="190"/>
      <c r="D39" s="190"/>
      <c r="E39" s="190"/>
      <c r="F39" s="190"/>
      <c r="G39" s="31">
        <v>31</v>
      </c>
      <c r="H39" s="103">
        <v>0</v>
      </c>
      <c r="I39" s="103">
        <v>0</v>
      </c>
    </row>
    <row r="40" spans="1:9" ht="12.75" customHeight="1" x14ac:dyDescent="0.2">
      <c r="A40" s="190" t="s">
        <v>200</v>
      </c>
      <c r="B40" s="190"/>
      <c r="C40" s="190"/>
      <c r="D40" s="190"/>
      <c r="E40" s="190"/>
      <c r="F40" s="190"/>
      <c r="G40" s="31">
        <v>32</v>
      </c>
      <c r="H40" s="103">
        <v>0</v>
      </c>
      <c r="I40" s="103">
        <v>0</v>
      </c>
    </row>
    <row r="41" spans="1:9" ht="24" customHeight="1" x14ac:dyDescent="0.2">
      <c r="A41" s="241" t="s">
        <v>201</v>
      </c>
      <c r="B41" s="241"/>
      <c r="C41" s="241"/>
      <c r="D41" s="241"/>
      <c r="E41" s="241"/>
      <c r="F41" s="241"/>
      <c r="G41" s="32">
        <v>33</v>
      </c>
      <c r="H41" s="104">
        <f>H36+H37+H38+H39+H40</f>
        <v>0</v>
      </c>
      <c r="I41" s="104">
        <f>I36+I37+I38+I39+I40</f>
        <v>0</v>
      </c>
    </row>
    <row r="42" spans="1:9" ht="29.45" customHeight="1" x14ac:dyDescent="0.2">
      <c r="A42" s="242" t="s">
        <v>202</v>
      </c>
      <c r="B42" s="242"/>
      <c r="C42" s="242"/>
      <c r="D42" s="242"/>
      <c r="E42" s="242"/>
      <c r="F42" s="242"/>
      <c r="G42" s="32">
        <v>34</v>
      </c>
      <c r="H42" s="104">
        <f>H35+H41</f>
        <v>0</v>
      </c>
      <c r="I42" s="104">
        <f>I35+I41</f>
        <v>0</v>
      </c>
    </row>
    <row r="43" spans="1:9" x14ac:dyDescent="0.2">
      <c r="A43" s="243" t="s">
        <v>203</v>
      </c>
      <c r="B43" s="243"/>
      <c r="C43" s="243"/>
      <c r="D43" s="243"/>
      <c r="E43" s="243"/>
      <c r="F43" s="243"/>
      <c r="G43" s="243"/>
      <c r="H43" s="243"/>
      <c r="I43" s="243"/>
    </row>
    <row r="44" spans="1:9" ht="12.75" customHeight="1" x14ac:dyDescent="0.2">
      <c r="A44" s="190" t="s">
        <v>204</v>
      </c>
      <c r="B44" s="190"/>
      <c r="C44" s="190"/>
      <c r="D44" s="190"/>
      <c r="E44" s="190"/>
      <c r="F44" s="190"/>
      <c r="G44" s="31">
        <v>35</v>
      </c>
      <c r="H44" s="103">
        <v>0</v>
      </c>
      <c r="I44" s="103">
        <v>0</v>
      </c>
    </row>
    <row r="45" spans="1:9" ht="25.15" customHeight="1" x14ac:dyDescent="0.2">
      <c r="A45" s="190" t="s">
        <v>205</v>
      </c>
      <c r="B45" s="190"/>
      <c r="C45" s="190"/>
      <c r="D45" s="190"/>
      <c r="E45" s="190"/>
      <c r="F45" s="190"/>
      <c r="G45" s="31">
        <v>36</v>
      </c>
      <c r="H45" s="103">
        <v>0</v>
      </c>
      <c r="I45" s="103">
        <v>0</v>
      </c>
    </row>
    <row r="46" spans="1:9" ht="12.75" customHeight="1" x14ac:dyDescent="0.2">
      <c r="A46" s="190" t="s">
        <v>206</v>
      </c>
      <c r="B46" s="190"/>
      <c r="C46" s="190"/>
      <c r="D46" s="190"/>
      <c r="E46" s="190"/>
      <c r="F46" s="190"/>
      <c r="G46" s="31">
        <v>37</v>
      </c>
      <c r="H46" s="103">
        <v>0</v>
      </c>
      <c r="I46" s="103">
        <v>0</v>
      </c>
    </row>
    <row r="47" spans="1:9" ht="12.75" customHeight="1" x14ac:dyDescent="0.2">
      <c r="A47" s="190" t="s">
        <v>207</v>
      </c>
      <c r="B47" s="190"/>
      <c r="C47" s="190"/>
      <c r="D47" s="190"/>
      <c r="E47" s="190"/>
      <c r="F47" s="190"/>
      <c r="G47" s="31">
        <v>38</v>
      </c>
      <c r="H47" s="103">
        <v>0</v>
      </c>
      <c r="I47" s="103">
        <v>0</v>
      </c>
    </row>
    <row r="48" spans="1:9" ht="22.15" customHeight="1" x14ac:dyDescent="0.2">
      <c r="A48" s="241" t="s">
        <v>208</v>
      </c>
      <c r="B48" s="241"/>
      <c r="C48" s="241"/>
      <c r="D48" s="241"/>
      <c r="E48" s="241"/>
      <c r="F48" s="241"/>
      <c r="G48" s="32">
        <v>39</v>
      </c>
      <c r="H48" s="104">
        <f>H44+H45+H46+H47</f>
        <v>0</v>
      </c>
      <c r="I48" s="104">
        <f>I44+I45+I46+I47</f>
        <v>0</v>
      </c>
    </row>
    <row r="49" spans="1:9" ht="24.6" customHeight="1" x14ac:dyDescent="0.2">
      <c r="A49" s="190" t="s">
        <v>303</v>
      </c>
      <c r="B49" s="190"/>
      <c r="C49" s="190"/>
      <c r="D49" s="190"/>
      <c r="E49" s="190"/>
      <c r="F49" s="190"/>
      <c r="G49" s="31">
        <v>40</v>
      </c>
      <c r="H49" s="103">
        <v>0</v>
      </c>
      <c r="I49" s="103">
        <v>0</v>
      </c>
    </row>
    <row r="50" spans="1:9" ht="12.75" customHeight="1" x14ac:dyDescent="0.2">
      <c r="A50" s="190" t="s">
        <v>209</v>
      </c>
      <c r="B50" s="190"/>
      <c r="C50" s="190"/>
      <c r="D50" s="190"/>
      <c r="E50" s="190"/>
      <c r="F50" s="190"/>
      <c r="G50" s="31">
        <v>41</v>
      </c>
      <c r="H50" s="103">
        <v>0</v>
      </c>
      <c r="I50" s="103">
        <v>0</v>
      </c>
    </row>
    <row r="51" spans="1:9" ht="12.75" customHeight="1" x14ac:dyDescent="0.2">
      <c r="A51" s="190" t="s">
        <v>210</v>
      </c>
      <c r="B51" s="190"/>
      <c r="C51" s="190"/>
      <c r="D51" s="190"/>
      <c r="E51" s="190"/>
      <c r="F51" s="190"/>
      <c r="G51" s="31">
        <v>42</v>
      </c>
      <c r="H51" s="103">
        <v>0</v>
      </c>
      <c r="I51" s="103">
        <v>0</v>
      </c>
    </row>
    <row r="52" spans="1:9" ht="22.9" customHeight="1" x14ac:dyDescent="0.2">
      <c r="A52" s="190" t="s">
        <v>211</v>
      </c>
      <c r="B52" s="190"/>
      <c r="C52" s="190"/>
      <c r="D52" s="190"/>
      <c r="E52" s="190"/>
      <c r="F52" s="190"/>
      <c r="G52" s="31">
        <v>43</v>
      </c>
      <c r="H52" s="103">
        <v>0</v>
      </c>
      <c r="I52" s="103">
        <v>0</v>
      </c>
    </row>
    <row r="53" spans="1:9" ht="12.75" customHeight="1" x14ac:dyDescent="0.2">
      <c r="A53" s="190" t="s">
        <v>212</v>
      </c>
      <c r="B53" s="190"/>
      <c r="C53" s="190"/>
      <c r="D53" s="190"/>
      <c r="E53" s="190"/>
      <c r="F53" s="190"/>
      <c r="G53" s="31">
        <v>44</v>
      </c>
      <c r="H53" s="103">
        <v>0</v>
      </c>
      <c r="I53" s="103">
        <v>0</v>
      </c>
    </row>
    <row r="54" spans="1:9" ht="30.6" customHeight="1" x14ac:dyDescent="0.2">
      <c r="A54" s="241" t="s">
        <v>213</v>
      </c>
      <c r="B54" s="241"/>
      <c r="C54" s="241"/>
      <c r="D54" s="241"/>
      <c r="E54" s="241"/>
      <c r="F54" s="241"/>
      <c r="G54" s="32">
        <v>45</v>
      </c>
      <c r="H54" s="104">
        <f>H49+H50+H51+H52+H53</f>
        <v>0</v>
      </c>
      <c r="I54" s="104">
        <f>I49+I50+I51+I52+I53</f>
        <v>0</v>
      </c>
    </row>
    <row r="55" spans="1:9" ht="29.45" customHeight="1" x14ac:dyDescent="0.2">
      <c r="A55" s="242" t="s">
        <v>214</v>
      </c>
      <c r="B55" s="242"/>
      <c r="C55" s="242"/>
      <c r="D55" s="242"/>
      <c r="E55" s="242"/>
      <c r="F55" s="242"/>
      <c r="G55" s="32">
        <v>46</v>
      </c>
      <c r="H55" s="104">
        <f>H48+H54</f>
        <v>0</v>
      </c>
      <c r="I55" s="104">
        <f>I48+I54</f>
        <v>0</v>
      </c>
    </row>
    <row r="56" spans="1:9" x14ac:dyDescent="0.2">
      <c r="A56" s="190" t="s">
        <v>215</v>
      </c>
      <c r="B56" s="190"/>
      <c r="C56" s="190"/>
      <c r="D56" s="190"/>
      <c r="E56" s="190"/>
      <c r="F56" s="190"/>
      <c r="G56" s="31">
        <v>47</v>
      </c>
      <c r="H56" s="103">
        <v>0</v>
      </c>
      <c r="I56" s="103">
        <v>0</v>
      </c>
    </row>
    <row r="57" spans="1:9" ht="26.45" customHeight="1" x14ac:dyDescent="0.2">
      <c r="A57" s="242" t="s">
        <v>216</v>
      </c>
      <c r="B57" s="242"/>
      <c r="C57" s="242"/>
      <c r="D57" s="242"/>
      <c r="E57" s="242"/>
      <c r="F57" s="242"/>
      <c r="G57" s="32">
        <v>48</v>
      </c>
      <c r="H57" s="104">
        <f>H27+H42+H55+H56</f>
        <v>0</v>
      </c>
      <c r="I57" s="104">
        <f>I27+I42+I55+I56</f>
        <v>0</v>
      </c>
    </row>
    <row r="58" spans="1:9" x14ac:dyDescent="0.2">
      <c r="A58" s="244" t="s">
        <v>217</v>
      </c>
      <c r="B58" s="244"/>
      <c r="C58" s="244"/>
      <c r="D58" s="244"/>
      <c r="E58" s="244"/>
      <c r="F58" s="244"/>
      <c r="G58" s="31">
        <v>49</v>
      </c>
      <c r="H58" s="103">
        <v>0</v>
      </c>
      <c r="I58" s="103">
        <v>0</v>
      </c>
    </row>
    <row r="59" spans="1:9" ht="31.15" customHeight="1" x14ac:dyDescent="0.2">
      <c r="A59" s="242" t="s">
        <v>218</v>
      </c>
      <c r="B59" s="242"/>
      <c r="C59" s="242"/>
      <c r="D59" s="242"/>
      <c r="E59" s="242"/>
      <c r="F59" s="242"/>
      <c r="G59" s="32">
        <v>50</v>
      </c>
      <c r="H59" s="104">
        <f>H57+H58</f>
        <v>0</v>
      </c>
      <c r="I59" s="104">
        <f>I57+I58</f>
        <v>0</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tabSelected="1" topLeftCell="A23" zoomScaleNormal="100" zoomScaleSheetLayoutView="115" workbookViewId="0">
      <selection activeCell="I34" sqref="I34"/>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6" t="s">
        <v>219</v>
      </c>
      <c r="B1" s="247"/>
      <c r="C1" s="247"/>
      <c r="D1" s="247"/>
      <c r="E1" s="247"/>
      <c r="F1" s="247"/>
      <c r="G1" s="247"/>
      <c r="H1" s="247"/>
      <c r="I1" s="247"/>
    </row>
    <row r="2" spans="1:9" ht="12.75" customHeight="1" x14ac:dyDescent="0.2">
      <c r="A2" s="248" t="s">
        <v>473</v>
      </c>
      <c r="B2" s="200"/>
      <c r="C2" s="200"/>
      <c r="D2" s="200"/>
      <c r="E2" s="200"/>
      <c r="F2" s="200"/>
      <c r="G2" s="200"/>
      <c r="H2" s="200"/>
      <c r="I2" s="200"/>
    </row>
    <row r="3" spans="1:9" x14ac:dyDescent="0.2">
      <c r="A3" s="256" t="s">
        <v>437</v>
      </c>
      <c r="B3" s="257"/>
      <c r="C3" s="257"/>
      <c r="D3" s="257"/>
      <c r="E3" s="257"/>
      <c r="F3" s="257"/>
      <c r="G3" s="257"/>
      <c r="H3" s="257"/>
      <c r="I3" s="257"/>
    </row>
    <row r="4" spans="1:9" x14ac:dyDescent="0.2">
      <c r="A4" s="249" t="s">
        <v>465</v>
      </c>
      <c r="B4" s="203"/>
      <c r="C4" s="203"/>
      <c r="D4" s="203"/>
      <c r="E4" s="203"/>
      <c r="F4" s="203"/>
      <c r="G4" s="203"/>
      <c r="H4" s="203"/>
      <c r="I4" s="204"/>
    </row>
    <row r="5" spans="1:9" ht="23.25" x14ac:dyDescent="0.2">
      <c r="A5" s="252" t="s">
        <v>2</v>
      </c>
      <c r="B5" s="208"/>
      <c r="C5" s="208"/>
      <c r="D5" s="208"/>
      <c r="E5" s="208"/>
      <c r="F5" s="208"/>
      <c r="G5" s="28" t="s">
        <v>103</v>
      </c>
      <c r="H5" s="29" t="s">
        <v>299</v>
      </c>
      <c r="I5" s="29" t="s">
        <v>278</v>
      </c>
    </row>
    <row r="6" spans="1:9" x14ac:dyDescent="0.2">
      <c r="A6" s="253">
        <v>1</v>
      </c>
      <c r="B6" s="208"/>
      <c r="C6" s="208"/>
      <c r="D6" s="208"/>
      <c r="E6" s="208"/>
      <c r="F6" s="208"/>
      <c r="G6" s="105">
        <v>2</v>
      </c>
      <c r="H6" s="29" t="s">
        <v>166</v>
      </c>
      <c r="I6" s="29" t="s">
        <v>167</v>
      </c>
    </row>
    <row r="7" spans="1:9" x14ac:dyDescent="0.2">
      <c r="A7" s="264" t="s">
        <v>168</v>
      </c>
      <c r="B7" s="265"/>
      <c r="C7" s="265"/>
      <c r="D7" s="265"/>
      <c r="E7" s="265"/>
      <c r="F7" s="265"/>
      <c r="G7" s="265"/>
      <c r="H7" s="265"/>
      <c r="I7" s="266"/>
    </row>
    <row r="8" spans="1:9" x14ac:dyDescent="0.2">
      <c r="A8" s="267" t="s">
        <v>220</v>
      </c>
      <c r="B8" s="267"/>
      <c r="C8" s="267"/>
      <c r="D8" s="267"/>
      <c r="E8" s="267"/>
      <c r="F8" s="267"/>
      <c r="G8" s="10">
        <v>1</v>
      </c>
      <c r="H8" s="106">
        <v>140246647</v>
      </c>
      <c r="I8" s="106">
        <v>169694824</v>
      </c>
    </row>
    <row r="9" spans="1:9" x14ac:dyDescent="0.2">
      <c r="A9" s="254" t="s">
        <v>221</v>
      </c>
      <c r="B9" s="254"/>
      <c r="C9" s="254"/>
      <c r="D9" s="254"/>
      <c r="E9" s="254"/>
      <c r="F9" s="254"/>
      <c r="G9" s="11">
        <v>2</v>
      </c>
      <c r="H9" s="107">
        <v>0</v>
      </c>
      <c r="I9" s="107">
        <v>0</v>
      </c>
    </row>
    <row r="10" spans="1:9" x14ac:dyDescent="0.2">
      <c r="A10" s="254" t="s">
        <v>222</v>
      </c>
      <c r="B10" s="254"/>
      <c r="C10" s="254"/>
      <c r="D10" s="254"/>
      <c r="E10" s="254"/>
      <c r="F10" s="254"/>
      <c r="G10" s="11">
        <v>3</v>
      </c>
      <c r="H10" s="107">
        <v>67655</v>
      </c>
      <c r="I10" s="107">
        <v>17529</v>
      </c>
    </row>
    <row r="11" spans="1:9" x14ac:dyDescent="0.2">
      <c r="A11" s="254" t="s">
        <v>223</v>
      </c>
      <c r="B11" s="254"/>
      <c r="C11" s="254"/>
      <c r="D11" s="254"/>
      <c r="E11" s="254"/>
      <c r="F11" s="254"/>
      <c r="G11" s="11">
        <v>4</v>
      </c>
      <c r="H11" s="107">
        <v>8171532</v>
      </c>
      <c r="I11" s="107">
        <v>9399402</v>
      </c>
    </row>
    <row r="12" spans="1:9" x14ac:dyDescent="0.2">
      <c r="A12" s="254" t="s">
        <v>378</v>
      </c>
      <c r="B12" s="254"/>
      <c r="C12" s="254"/>
      <c r="D12" s="254"/>
      <c r="E12" s="254"/>
      <c r="F12" s="254"/>
      <c r="G12" s="11">
        <v>5</v>
      </c>
      <c r="H12" s="107">
        <v>1923540</v>
      </c>
      <c r="I12" s="107">
        <v>14602066</v>
      </c>
    </row>
    <row r="13" spans="1:9" ht="24.6" customHeight="1" x14ac:dyDescent="0.2">
      <c r="A13" s="255" t="s">
        <v>379</v>
      </c>
      <c r="B13" s="255"/>
      <c r="C13" s="255"/>
      <c r="D13" s="255"/>
      <c r="E13" s="255"/>
      <c r="F13" s="255"/>
      <c r="G13" s="25">
        <v>6</v>
      </c>
      <c r="H13" s="108">
        <f>SUM(H8:H12)</f>
        <v>150409374</v>
      </c>
      <c r="I13" s="108">
        <f>SUM(I8:I12)</f>
        <v>193713821</v>
      </c>
    </row>
    <row r="14" spans="1:9" ht="12.75" customHeight="1" x14ac:dyDescent="0.2">
      <c r="A14" s="254" t="s">
        <v>380</v>
      </c>
      <c r="B14" s="254"/>
      <c r="C14" s="254"/>
      <c r="D14" s="254"/>
      <c r="E14" s="254"/>
      <c r="F14" s="254"/>
      <c r="G14" s="11">
        <v>7</v>
      </c>
      <c r="H14" s="107">
        <v>-101454940</v>
      </c>
      <c r="I14" s="107">
        <v>-117870851</v>
      </c>
    </row>
    <row r="15" spans="1:9" ht="12.75" customHeight="1" x14ac:dyDescent="0.2">
      <c r="A15" s="254" t="s">
        <v>381</v>
      </c>
      <c r="B15" s="254"/>
      <c r="C15" s="254"/>
      <c r="D15" s="254"/>
      <c r="E15" s="254"/>
      <c r="F15" s="254"/>
      <c r="G15" s="11">
        <v>8</v>
      </c>
      <c r="H15" s="107">
        <v>-29872951</v>
      </c>
      <c r="I15" s="107">
        <v>-34487102</v>
      </c>
    </row>
    <row r="16" spans="1:9" ht="12.75" customHeight="1" x14ac:dyDescent="0.2">
      <c r="A16" s="254" t="s">
        <v>382</v>
      </c>
      <c r="B16" s="254"/>
      <c r="C16" s="254"/>
      <c r="D16" s="254"/>
      <c r="E16" s="254"/>
      <c r="F16" s="254"/>
      <c r="G16" s="11">
        <v>9</v>
      </c>
      <c r="H16" s="107">
        <v>-1052458</v>
      </c>
      <c r="I16" s="107">
        <v>-987342</v>
      </c>
    </row>
    <row r="17" spans="1:9" ht="12.75" customHeight="1" x14ac:dyDescent="0.2">
      <c r="A17" s="254" t="s">
        <v>383</v>
      </c>
      <c r="B17" s="254"/>
      <c r="C17" s="254"/>
      <c r="D17" s="254"/>
      <c r="E17" s="254"/>
      <c r="F17" s="254"/>
      <c r="G17" s="11">
        <v>10</v>
      </c>
      <c r="H17" s="107">
        <v>-499276</v>
      </c>
      <c r="I17" s="107">
        <v>-404601</v>
      </c>
    </row>
    <row r="18" spans="1:9" ht="12.75" customHeight="1" x14ac:dyDescent="0.2">
      <c r="A18" s="254" t="s">
        <v>384</v>
      </c>
      <c r="B18" s="254"/>
      <c r="C18" s="254"/>
      <c r="D18" s="254"/>
      <c r="E18" s="254"/>
      <c r="F18" s="254"/>
      <c r="G18" s="11">
        <v>11</v>
      </c>
      <c r="H18" s="107">
        <v>-635334</v>
      </c>
      <c r="I18" s="107">
        <v>-899278</v>
      </c>
    </row>
    <row r="19" spans="1:9" ht="12.75" customHeight="1" x14ac:dyDescent="0.2">
      <c r="A19" s="254" t="s">
        <v>385</v>
      </c>
      <c r="B19" s="254"/>
      <c r="C19" s="254"/>
      <c r="D19" s="254"/>
      <c r="E19" s="254"/>
      <c r="F19" s="254"/>
      <c r="G19" s="11">
        <v>12</v>
      </c>
      <c r="H19" s="107">
        <v>-12258501</v>
      </c>
      <c r="I19" s="107">
        <v>-8708343</v>
      </c>
    </row>
    <row r="20" spans="1:9" ht="26.25" customHeight="1" x14ac:dyDescent="0.2">
      <c r="A20" s="255" t="s">
        <v>386</v>
      </c>
      <c r="B20" s="255"/>
      <c r="C20" s="255"/>
      <c r="D20" s="255"/>
      <c r="E20" s="255"/>
      <c r="F20" s="255"/>
      <c r="G20" s="25">
        <v>13</v>
      </c>
      <c r="H20" s="108">
        <f>SUM(H14:H19)</f>
        <v>-145773460</v>
      </c>
      <c r="I20" s="108">
        <f>SUM(I14:I19)</f>
        <v>-163357517</v>
      </c>
    </row>
    <row r="21" spans="1:9" ht="27.6" customHeight="1" x14ac:dyDescent="0.2">
      <c r="A21" s="263" t="s">
        <v>387</v>
      </c>
      <c r="B21" s="263"/>
      <c r="C21" s="263"/>
      <c r="D21" s="263"/>
      <c r="E21" s="263"/>
      <c r="F21" s="263"/>
      <c r="G21" s="26">
        <v>14</v>
      </c>
      <c r="H21" s="109">
        <f>H13+H20</f>
        <v>4635914</v>
      </c>
      <c r="I21" s="109">
        <f>I13+I20</f>
        <v>30356304</v>
      </c>
    </row>
    <row r="22" spans="1:9" x14ac:dyDescent="0.2">
      <c r="A22" s="264" t="s">
        <v>188</v>
      </c>
      <c r="B22" s="265"/>
      <c r="C22" s="265"/>
      <c r="D22" s="265"/>
      <c r="E22" s="265"/>
      <c r="F22" s="265"/>
      <c r="G22" s="265"/>
      <c r="H22" s="265"/>
      <c r="I22" s="266"/>
    </row>
    <row r="23" spans="1:9" ht="26.45" customHeight="1" x14ac:dyDescent="0.2">
      <c r="A23" s="267" t="s">
        <v>224</v>
      </c>
      <c r="B23" s="267"/>
      <c r="C23" s="267"/>
      <c r="D23" s="267"/>
      <c r="E23" s="267"/>
      <c r="F23" s="267"/>
      <c r="G23" s="10">
        <v>15</v>
      </c>
      <c r="H23" s="106">
        <v>1592</v>
      </c>
      <c r="I23" s="106">
        <v>33204</v>
      </c>
    </row>
    <row r="24" spans="1:9" ht="12.75" customHeight="1" x14ac:dyDescent="0.2">
      <c r="A24" s="254" t="s">
        <v>225</v>
      </c>
      <c r="B24" s="254"/>
      <c r="C24" s="254"/>
      <c r="D24" s="254"/>
      <c r="E24" s="254"/>
      <c r="F24" s="254"/>
      <c r="G24" s="10">
        <v>16</v>
      </c>
      <c r="H24" s="107">
        <v>0</v>
      </c>
      <c r="I24" s="107">
        <v>0</v>
      </c>
    </row>
    <row r="25" spans="1:9" ht="12.75" customHeight="1" x14ac:dyDescent="0.2">
      <c r="A25" s="254" t="s">
        <v>226</v>
      </c>
      <c r="B25" s="254"/>
      <c r="C25" s="254"/>
      <c r="D25" s="254"/>
      <c r="E25" s="254"/>
      <c r="F25" s="254"/>
      <c r="G25" s="10">
        <v>17</v>
      </c>
      <c r="H25" s="107">
        <v>13</v>
      </c>
      <c r="I25" s="107">
        <v>115311</v>
      </c>
    </row>
    <row r="26" spans="1:9" ht="12.75" customHeight="1" x14ac:dyDescent="0.2">
      <c r="A26" s="254" t="s">
        <v>227</v>
      </c>
      <c r="B26" s="254"/>
      <c r="C26" s="254"/>
      <c r="D26" s="254"/>
      <c r="E26" s="254"/>
      <c r="F26" s="254"/>
      <c r="G26" s="10">
        <v>18</v>
      </c>
      <c r="H26" s="107">
        <v>0</v>
      </c>
      <c r="I26" s="107">
        <v>1256426</v>
      </c>
    </row>
    <row r="27" spans="1:9" ht="12.75" customHeight="1" x14ac:dyDescent="0.2">
      <c r="A27" s="254" t="s">
        <v>228</v>
      </c>
      <c r="B27" s="254"/>
      <c r="C27" s="254"/>
      <c r="D27" s="254"/>
      <c r="E27" s="254"/>
      <c r="F27" s="254"/>
      <c r="G27" s="10">
        <v>19</v>
      </c>
      <c r="H27" s="107">
        <v>263165</v>
      </c>
      <c r="I27" s="107">
        <v>0</v>
      </c>
    </row>
    <row r="28" spans="1:9" ht="12.75" customHeight="1" x14ac:dyDescent="0.2">
      <c r="A28" s="254" t="s">
        <v>229</v>
      </c>
      <c r="B28" s="254"/>
      <c r="C28" s="254"/>
      <c r="D28" s="254"/>
      <c r="E28" s="254"/>
      <c r="F28" s="254"/>
      <c r="G28" s="10">
        <v>20</v>
      </c>
      <c r="H28" s="107">
        <v>0</v>
      </c>
      <c r="I28" s="107">
        <v>0</v>
      </c>
    </row>
    <row r="29" spans="1:9" ht="24" customHeight="1" x14ac:dyDescent="0.2">
      <c r="A29" s="260" t="s">
        <v>388</v>
      </c>
      <c r="B29" s="260"/>
      <c r="C29" s="260"/>
      <c r="D29" s="260"/>
      <c r="E29" s="260"/>
      <c r="F29" s="260"/>
      <c r="G29" s="25">
        <v>21</v>
      </c>
      <c r="H29" s="110">
        <f>SUM(H23:H28)</f>
        <v>264770</v>
      </c>
      <c r="I29" s="110">
        <f>SUM(I23:I28)</f>
        <v>1404941</v>
      </c>
    </row>
    <row r="30" spans="1:9" ht="27" customHeight="1" x14ac:dyDescent="0.2">
      <c r="A30" s="254" t="s">
        <v>230</v>
      </c>
      <c r="B30" s="254"/>
      <c r="C30" s="254"/>
      <c r="D30" s="254"/>
      <c r="E30" s="254"/>
      <c r="F30" s="254"/>
      <c r="G30" s="11">
        <v>22</v>
      </c>
      <c r="H30" s="107">
        <v>-4006673</v>
      </c>
      <c r="I30" s="107">
        <v>-7742019</v>
      </c>
    </row>
    <row r="31" spans="1:9" ht="12.75" customHeight="1" x14ac:dyDescent="0.2">
      <c r="A31" s="254" t="s">
        <v>231</v>
      </c>
      <c r="B31" s="254"/>
      <c r="C31" s="254"/>
      <c r="D31" s="254"/>
      <c r="E31" s="254"/>
      <c r="F31" s="254"/>
      <c r="G31" s="11">
        <v>23</v>
      </c>
      <c r="H31" s="107">
        <v>0</v>
      </c>
      <c r="I31" s="107">
        <v>0</v>
      </c>
    </row>
    <row r="32" spans="1:9" ht="12.75" customHeight="1" x14ac:dyDescent="0.2">
      <c r="A32" s="254" t="s">
        <v>389</v>
      </c>
      <c r="B32" s="254"/>
      <c r="C32" s="254"/>
      <c r="D32" s="254"/>
      <c r="E32" s="254"/>
      <c r="F32" s="254"/>
      <c r="G32" s="11">
        <v>24</v>
      </c>
      <c r="H32" s="107">
        <v>0</v>
      </c>
      <c r="I32" s="107">
        <v>0</v>
      </c>
    </row>
    <row r="33" spans="1:9" ht="12.75" customHeight="1" x14ac:dyDescent="0.2">
      <c r="A33" s="254" t="s">
        <v>232</v>
      </c>
      <c r="B33" s="254"/>
      <c r="C33" s="254"/>
      <c r="D33" s="254"/>
      <c r="E33" s="254"/>
      <c r="F33" s="254"/>
      <c r="G33" s="11">
        <v>25</v>
      </c>
      <c r="H33" s="107">
        <v>0</v>
      </c>
      <c r="I33" s="107">
        <v>0</v>
      </c>
    </row>
    <row r="34" spans="1:9" ht="12.75" customHeight="1" x14ac:dyDescent="0.2">
      <c r="A34" s="254" t="s">
        <v>233</v>
      </c>
      <c r="B34" s="254"/>
      <c r="C34" s="254"/>
      <c r="D34" s="254"/>
      <c r="E34" s="254"/>
      <c r="F34" s="254"/>
      <c r="G34" s="11">
        <v>26</v>
      </c>
      <c r="H34" s="107">
        <v>0</v>
      </c>
      <c r="I34" s="107">
        <v>0</v>
      </c>
    </row>
    <row r="35" spans="1:9" ht="25.9" customHeight="1" x14ac:dyDescent="0.2">
      <c r="A35" s="260" t="s">
        <v>390</v>
      </c>
      <c r="B35" s="260"/>
      <c r="C35" s="260"/>
      <c r="D35" s="260"/>
      <c r="E35" s="260"/>
      <c r="F35" s="260"/>
      <c r="G35" s="25">
        <v>27</v>
      </c>
      <c r="H35" s="110">
        <f>SUM(H30:H34)</f>
        <v>-4006673</v>
      </c>
      <c r="I35" s="110">
        <f>SUM(I30:I34)</f>
        <v>-7742019</v>
      </c>
    </row>
    <row r="36" spans="1:9" ht="28.15" customHeight="1" x14ac:dyDescent="0.2">
      <c r="A36" s="263" t="s">
        <v>391</v>
      </c>
      <c r="B36" s="263"/>
      <c r="C36" s="263"/>
      <c r="D36" s="263"/>
      <c r="E36" s="263"/>
      <c r="F36" s="263"/>
      <c r="G36" s="26">
        <v>28</v>
      </c>
      <c r="H36" s="111">
        <f>H29+H35</f>
        <v>-3741903</v>
      </c>
      <c r="I36" s="111">
        <f>I29+I35</f>
        <v>-6337078</v>
      </c>
    </row>
    <row r="37" spans="1:9" x14ac:dyDescent="0.2">
      <c r="A37" s="264" t="s">
        <v>203</v>
      </c>
      <c r="B37" s="265"/>
      <c r="C37" s="265"/>
      <c r="D37" s="265"/>
      <c r="E37" s="265"/>
      <c r="F37" s="265"/>
      <c r="G37" s="265">
        <v>0</v>
      </c>
      <c r="H37" s="265"/>
      <c r="I37" s="266"/>
    </row>
    <row r="38" spans="1:9" ht="12.75" customHeight="1" x14ac:dyDescent="0.2">
      <c r="A38" s="268" t="s">
        <v>234</v>
      </c>
      <c r="B38" s="268"/>
      <c r="C38" s="268"/>
      <c r="D38" s="268"/>
      <c r="E38" s="268"/>
      <c r="F38" s="268"/>
      <c r="G38" s="10">
        <v>29</v>
      </c>
      <c r="H38" s="106">
        <v>0</v>
      </c>
      <c r="I38" s="106">
        <v>0</v>
      </c>
    </row>
    <row r="39" spans="1:9" ht="25.15" customHeight="1" x14ac:dyDescent="0.2">
      <c r="A39" s="259" t="s">
        <v>235</v>
      </c>
      <c r="B39" s="259"/>
      <c r="C39" s="259"/>
      <c r="D39" s="259"/>
      <c r="E39" s="259"/>
      <c r="F39" s="259"/>
      <c r="G39" s="11">
        <v>30</v>
      </c>
      <c r="H39" s="107">
        <v>0</v>
      </c>
      <c r="I39" s="107">
        <v>0</v>
      </c>
    </row>
    <row r="40" spans="1:9" ht="12.75" customHeight="1" x14ac:dyDescent="0.2">
      <c r="A40" s="259" t="s">
        <v>236</v>
      </c>
      <c r="B40" s="259"/>
      <c r="C40" s="259"/>
      <c r="D40" s="259"/>
      <c r="E40" s="259"/>
      <c r="F40" s="259"/>
      <c r="G40" s="11">
        <v>31</v>
      </c>
      <c r="H40" s="107">
        <v>9000000</v>
      </c>
      <c r="I40" s="107">
        <v>0</v>
      </c>
    </row>
    <row r="41" spans="1:9" ht="12.75" customHeight="1" x14ac:dyDescent="0.2">
      <c r="A41" s="259" t="s">
        <v>237</v>
      </c>
      <c r="B41" s="259"/>
      <c r="C41" s="259"/>
      <c r="D41" s="259"/>
      <c r="E41" s="259"/>
      <c r="F41" s="259"/>
      <c r="G41" s="11">
        <v>32</v>
      </c>
      <c r="H41" s="107">
        <v>80</v>
      </c>
      <c r="I41" s="107">
        <v>0</v>
      </c>
    </row>
    <row r="42" spans="1:9" ht="25.9" customHeight="1" x14ac:dyDescent="0.2">
      <c r="A42" s="260" t="s">
        <v>392</v>
      </c>
      <c r="B42" s="260"/>
      <c r="C42" s="260"/>
      <c r="D42" s="260"/>
      <c r="E42" s="260"/>
      <c r="F42" s="260"/>
      <c r="G42" s="25">
        <v>33</v>
      </c>
      <c r="H42" s="110">
        <f>H41+H40+H39+H38</f>
        <v>9000080</v>
      </c>
      <c r="I42" s="110">
        <f>I41+I40+I39+I38</f>
        <v>0</v>
      </c>
    </row>
    <row r="43" spans="1:9" ht="24.6" customHeight="1" x14ac:dyDescent="0.2">
      <c r="A43" s="259" t="s">
        <v>238</v>
      </c>
      <c r="B43" s="259"/>
      <c r="C43" s="259"/>
      <c r="D43" s="259"/>
      <c r="E43" s="259"/>
      <c r="F43" s="259"/>
      <c r="G43" s="11">
        <v>34</v>
      </c>
      <c r="H43" s="107">
        <v>-4492731</v>
      </c>
      <c r="I43" s="107">
        <v>-7503440</v>
      </c>
    </row>
    <row r="44" spans="1:9" ht="12.75" customHeight="1" x14ac:dyDescent="0.2">
      <c r="A44" s="259" t="s">
        <v>239</v>
      </c>
      <c r="B44" s="259"/>
      <c r="C44" s="259"/>
      <c r="D44" s="259"/>
      <c r="E44" s="259"/>
      <c r="F44" s="259"/>
      <c r="G44" s="11">
        <v>35</v>
      </c>
      <c r="H44" s="107">
        <v>0</v>
      </c>
      <c r="I44" s="107">
        <v>-4537077</v>
      </c>
    </row>
    <row r="45" spans="1:9" ht="12.75" customHeight="1" x14ac:dyDescent="0.2">
      <c r="A45" s="259" t="s">
        <v>240</v>
      </c>
      <c r="B45" s="259"/>
      <c r="C45" s="259"/>
      <c r="D45" s="259"/>
      <c r="E45" s="259"/>
      <c r="F45" s="259"/>
      <c r="G45" s="11">
        <v>36</v>
      </c>
      <c r="H45" s="107">
        <v>-1832394</v>
      </c>
      <c r="I45" s="107">
        <v>-1852468</v>
      </c>
    </row>
    <row r="46" spans="1:9" ht="21" customHeight="1" x14ac:dyDescent="0.2">
      <c r="A46" s="259" t="s">
        <v>241</v>
      </c>
      <c r="B46" s="259"/>
      <c r="C46" s="259"/>
      <c r="D46" s="259"/>
      <c r="E46" s="259"/>
      <c r="F46" s="259"/>
      <c r="G46" s="11">
        <v>37</v>
      </c>
      <c r="H46" s="107">
        <v>0</v>
      </c>
      <c r="I46" s="107">
        <v>0</v>
      </c>
    </row>
    <row r="47" spans="1:9" ht="12.75" customHeight="1" x14ac:dyDescent="0.2">
      <c r="A47" s="259" t="s">
        <v>242</v>
      </c>
      <c r="B47" s="259"/>
      <c r="C47" s="259"/>
      <c r="D47" s="259"/>
      <c r="E47" s="259"/>
      <c r="F47" s="259"/>
      <c r="G47" s="11">
        <v>38</v>
      </c>
      <c r="H47" s="107">
        <v>-140217</v>
      </c>
      <c r="I47" s="107">
        <v>-177534</v>
      </c>
    </row>
    <row r="48" spans="1:9" ht="22.9" customHeight="1" x14ac:dyDescent="0.2">
      <c r="A48" s="260" t="s">
        <v>393</v>
      </c>
      <c r="B48" s="260"/>
      <c r="C48" s="260"/>
      <c r="D48" s="260"/>
      <c r="E48" s="260"/>
      <c r="F48" s="260"/>
      <c r="G48" s="25">
        <v>39</v>
      </c>
      <c r="H48" s="110">
        <f>H47+H46+H45+H44+H43</f>
        <v>-6465342</v>
      </c>
      <c r="I48" s="110">
        <f>I47+I46+I45+I44+I43</f>
        <v>-14070519</v>
      </c>
    </row>
    <row r="49" spans="1:9" ht="25.9" customHeight="1" x14ac:dyDescent="0.2">
      <c r="A49" s="261" t="s">
        <v>423</v>
      </c>
      <c r="B49" s="261"/>
      <c r="C49" s="261"/>
      <c r="D49" s="261"/>
      <c r="E49" s="261"/>
      <c r="F49" s="261"/>
      <c r="G49" s="25">
        <v>40</v>
      </c>
      <c r="H49" s="110">
        <f>H48+H42</f>
        <v>2534738</v>
      </c>
      <c r="I49" s="110">
        <f>I48+I42</f>
        <v>-14070519</v>
      </c>
    </row>
    <row r="50" spans="1:9" ht="12.75" customHeight="1" x14ac:dyDescent="0.2">
      <c r="A50" s="254" t="s">
        <v>243</v>
      </c>
      <c r="B50" s="254"/>
      <c r="C50" s="254"/>
      <c r="D50" s="254"/>
      <c r="E50" s="254"/>
      <c r="F50" s="254"/>
      <c r="G50" s="11">
        <v>41</v>
      </c>
      <c r="H50" s="107">
        <v>280182</v>
      </c>
      <c r="I50" s="107">
        <v>93578</v>
      </c>
    </row>
    <row r="51" spans="1:9" ht="25.9" customHeight="1" x14ac:dyDescent="0.2">
      <c r="A51" s="261" t="s">
        <v>394</v>
      </c>
      <c r="B51" s="261"/>
      <c r="C51" s="261"/>
      <c r="D51" s="261"/>
      <c r="E51" s="261"/>
      <c r="F51" s="261"/>
      <c r="G51" s="25">
        <v>42</v>
      </c>
      <c r="H51" s="110">
        <f>H21+H36+H49+H50</f>
        <v>3708931</v>
      </c>
      <c r="I51" s="110">
        <f>I21+I36+I49+I50</f>
        <v>10042285</v>
      </c>
    </row>
    <row r="52" spans="1:9" ht="12.75" customHeight="1" x14ac:dyDescent="0.2">
      <c r="A52" s="262" t="s">
        <v>217</v>
      </c>
      <c r="B52" s="262"/>
      <c r="C52" s="262"/>
      <c r="D52" s="262"/>
      <c r="E52" s="262"/>
      <c r="F52" s="262"/>
      <c r="G52" s="11">
        <v>43</v>
      </c>
      <c r="H52" s="107">
        <v>9692096</v>
      </c>
      <c r="I52" s="107">
        <v>26188380</v>
      </c>
    </row>
    <row r="53" spans="1:9" ht="31.9" customHeight="1" x14ac:dyDescent="0.2">
      <c r="A53" s="258" t="s">
        <v>395</v>
      </c>
      <c r="B53" s="258"/>
      <c r="C53" s="258"/>
      <c r="D53" s="258"/>
      <c r="E53" s="258"/>
      <c r="F53" s="258"/>
      <c r="G53" s="27">
        <v>44</v>
      </c>
      <c r="H53" s="112">
        <f>H52+H51</f>
        <v>13401027</v>
      </c>
      <c r="I53" s="112">
        <f>I52+I51</f>
        <v>36230665</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disablePrompts="1"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opLeftCell="D1" zoomScale="85" zoomScaleNormal="85" zoomScaleSheetLayoutView="100" workbookViewId="0">
      <selection activeCell="Q46" sqref="Q46"/>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0" t="s">
        <v>244</v>
      </c>
      <c r="B1" s="281"/>
      <c r="C1" s="281"/>
      <c r="D1" s="281"/>
      <c r="E1" s="281"/>
      <c r="F1" s="281"/>
      <c r="G1" s="281"/>
      <c r="H1" s="281"/>
      <c r="I1" s="281"/>
      <c r="J1" s="281"/>
      <c r="K1" s="14"/>
    </row>
    <row r="2" spans="1:26" ht="15.75" x14ac:dyDescent="0.2">
      <c r="A2" s="2"/>
      <c r="B2" s="3"/>
      <c r="C2" s="282" t="s">
        <v>245</v>
      </c>
      <c r="D2" s="282"/>
      <c r="E2" s="5">
        <v>46023</v>
      </c>
      <c r="F2" s="4" t="s">
        <v>0</v>
      </c>
      <c r="G2" s="5">
        <v>46295</v>
      </c>
      <c r="H2" s="15"/>
      <c r="I2" s="15"/>
      <c r="J2" s="15"/>
      <c r="K2" s="14"/>
      <c r="Y2" s="16" t="s">
        <v>438</v>
      </c>
    </row>
    <row r="3" spans="1:26" ht="13.5" customHeight="1" x14ac:dyDescent="0.2">
      <c r="A3" s="283" t="s">
        <v>246</v>
      </c>
      <c r="B3" s="284"/>
      <c r="C3" s="284"/>
      <c r="D3" s="284"/>
      <c r="E3" s="284"/>
      <c r="F3" s="284"/>
      <c r="G3" s="283" t="s">
        <v>3</v>
      </c>
      <c r="H3" s="276" t="s">
        <v>247</v>
      </c>
      <c r="I3" s="276"/>
      <c r="J3" s="276"/>
      <c r="K3" s="276"/>
      <c r="L3" s="276"/>
      <c r="M3" s="276"/>
      <c r="N3" s="276"/>
      <c r="O3" s="276"/>
      <c r="P3" s="276"/>
      <c r="Q3" s="276"/>
      <c r="R3" s="276"/>
      <c r="S3" s="276"/>
      <c r="T3" s="276"/>
      <c r="U3" s="276"/>
      <c r="V3" s="276"/>
      <c r="W3" s="276"/>
      <c r="X3" s="276"/>
      <c r="Y3" s="276" t="s">
        <v>248</v>
      </c>
      <c r="Z3" s="276" t="s">
        <v>249</v>
      </c>
    </row>
    <row r="4" spans="1:26" ht="90" x14ac:dyDescent="0.2">
      <c r="A4" s="284"/>
      <c r="B4" s="284"/>
      <c r="C4" s="284"/>
      <c r="D4" s="284"/>
      <c r="E4" s="284"/>
      <c r="F4" s="284"/>
      <c r="G4" s="274"/>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7"/>
      <c r="Z4" s="277"/>
    </row>
    <row r="5" spans="1:26" ht="22.5" x14ac:dyDescent="0.2">
      <c r="A5" s="278">
        <v>1</v>
      </c>
      <c r="B5" s="278"/>
      <c r="C5" s="278"/>
      <c r="D5" s="278"/>
      <c r="E5" s="278"/>
      <c r="F5" s="278"/>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2" t="s">
        <v>263</v>
      </c>
      <c r="B6" s="272"/>
      <c r="C6" s="272"/>
      <c r="D6" s="272"/>
      <c r="E6" s="272"/>
      <c r="F6" s="272"/>
      <c r="G6" s="272"/>
      <c r="H6" s="272"/>
      <c r="I6" s="272"/>
      <c r="J6" s="272"/>
      <c r="K6" s="272"/>
      <c r="L6" s="272"/>
      <c r="M6" s="272"/>
      <c r="N6" s="279"/>
      <c r="O6" s="279"/>
      <c r="P6" s="279"/>
      <c r="Q6" s="279"/>
      <c r="R6" s="279"/>
      <c r="S6" s="279"/>
      <c r="T6" s="279"/>
      <c r="U6" s="279"/>
      <c r="V6" s="279"/>
      <c r="W6" s="279"/>
      <c r="X6" s="279"/>
      <c r="Y6" s="279"/>
      <c r="Z6" s="273"/>
    </row>
    <row r="7" spans="1:26" x14ac:dyDescent="0.2">
      <c r="A7" s="275" t="s">
        <v>296</v>
      </c>
      <c r="B7" s="275"/>
      <c r="C7" s="275"/>
      <c r="D7" s="275"/>
      <c r="E7" s="275"/>
      <c r="F7" s="275"/>
      <c r="G7" s="117">
        <v>1</v>
      </c>
      <c r="H7" s="120">
        <v>41247193</v>
      </c>
      <c r="I7" s="120">
        <v>12386939.189999999</v>
      </c>
      <c r="J7" s="120">
        <v>0</v>
      </c>
      <c r="K7" s="120">
        <v>1123567.83</v>
      </c>
      <c r="L7" s="120">
        <v>1123567.83</v>
      </c>
      <c r="M7" s="120">
        <v>0</v>
      </c>
      <c r="N7" s="120">
        <v>0</v>
      </c>
      <c r="O7" s="120">
        <v>6404565.8799999999</v>
      </c>
      <c r="P7" s="120">
        <v>0</v>
      </c>
      <c r="Q7" s="120">
        <v>0</v>
      </c>
      <c r="R7" s="120">
        <v>0</v>
      </c>
      <c r="S7" s="120">
        <v>0</v>
      </c>
      <c r="T7" s="120">
        <v>0</v>
      </c>
      <c r="U7" s="120">
        <v>0</v>
      </c>
      <c r="V7" s="120">
        <v>-4745588</v>
      </c>
      <c r="W7" s="120">
        <v>0</v>
      </c>
      <c r="X7" s="122">
        <f>H7+I7+J7+K7-L7+M7+N7+O7+P7+Q7+R7+V7+W7+S7+T7+U7</f>
        <v>55293110.07</v>
      </c>
      <c r="Y7" s="120">
        <v>0</v>
      </c>
      <c r="Z7" s="122">
        <f>X7+Y7</f>
        <v>55293110.07</v>
      </c>
    </row>
    <row r="8" spans="1:26" x14ac:dyDescent="0.2">
      <c r="A8" s="270" t="s">
        <v>264</v>
      </c>
      <c r="B8" s="270"/>
      <c r="C8" s="270"/>
      <c r="D8" s="270"/>
      <c r="E8" s="270"/>
      <c r="F8" s="270"/>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0" t="s">
        <v>265</v>
      </c>
      <c r="B9" s="270"/>
      <c r="C9" s="270"/>
      <c r="D9" s="270"/>
      <c r="E9" s="270"/>
      <c r="F9" s="270"/>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1" t="s">
        <v>297</v>
      </c>
      <c r="B10" s="271"/>
      <c r="C10" s="271"/>
      <c r="D10" s="271"/>
      <c r="E10" s="271"/>
      <c r="F10" s="271"/>
      <c r="G10" s="118">
        <v>4</v>
      </c>
      <c r="H10" s="122">
        <f>H7+H8+H9</f>
        <v>41247193</v>
      </c>
      <c r="I10" s="122">
        <f t="shared" ref="I10:Z10" si="2">I7+I8+I9</f>
        <v>12386939.189999999</v>
      </c>
      <c r="J10" s="122">
        <f t="shared" si="2"/>
        <v>0</v>
      </c>
      <c r="K10" s="122">
        <f>K7+K8+K9</f>
        <v>1123567.83</v>
      </c>
      <c r="L10" s="122">
        <f t="shared" si="2"/>
        <v>1123567.83</v>
      </c>
      <c r="M10" s="122">
        <f t="shared" si="2"/>
        <v>0</v>
      </c>
      <c r="N10" s="122">
        <f t="shared" si="2"/>
        <v>0</v>
      </c>
      <c r="O10" s="122">
        <f t="shared" si="2"/>
        <v>6404565.8799999999</v>
      </c>
      <c r="P10" s="122">
        <f t="shared" si="2"/>
        <v>0</v>
      </c>
      <c r="Q10" s="122">
        <f t="shared" si="2"/>
        <v>0</v>
      </c>
      <c r="R10" s="122">
        <f t="shared" si="2"/>
        <v>0</v>
      </c>
      <c r="S10" s="122">
        <f t="shared" si="2"/>
        <v>0</v>
      </c>
      <c r="T10" s="122">
        <f>T7+T8+T9</f>
        <v>0</v>
      </c>
      <c r="U10" s="122">
        <f>U7+U8+U9</f>
        <v>0</v>
      </c>
      <c r="V10" s="122">
        <f>V7+V8+V9</f>
        <v>-4745588</v>
      </c>
      <c r="W10" s="122">
        <f>W7+W8+W9</f>
        <v>0</v>
      </c>
      <c r="X10" s="122">
        <f>X7+X8+X9</f>
        <v>55293110.07</v>
      </c>
      <c r="Y10" s="122">
        <f t="shared" si="2"/>
        <v>0</v>
      </c>
      <c r="Z10" s="122">
        <f t="shared" si="2"/>
        <v>55293110.07</v>
      </c>
    </row>
    <row r="11" spans="1:26" x14ac:dyDescent="0.2">
      <c r="A11" s="270" t="s">
        <v>266</v>
      </c>
      <c r="B11" s="270"/>
      <c r="C11" s="270"/>
      <c r="D11" s="270"/>
      <c r="E11" s="270"/>
      <c r="F11" s="270"/>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11810950.189999999</v>
      </c>
      <c r="X11" s="122">
        <f>H11+I11+J11+K11-L11+M11+N11+O11+P11+Q11+R11+V11+W11+S11+T11+U11</f>
        <v>11810950.189999999</v>
      </c>
      <c r="Y11" s="120">
        <v>0</v>
      </c>
      <c r="Z11" s="122">
        <f t="shared" ref="Z11:Z29" si="3">X11+Y11</f>
        <v>11810950.189999999</v>
      </c>
    </row>
    <row r="12" spans="1:26" x14ac:dyDescent="0.2">
      <c r="A12" s="270" t="s">
        <v>267</v>
      </c>
      <c r="B12" s="270"/>
      <c r="C12" s="270"/>
      <c r="D12" s="270"/>
      <c r="E12" s="270"/>
      <c r="F12" s="270"/>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8" si="4">H12+I12+J12+K12-L12+M12+N12+O12+P12+Q12+R12+V12+W12+S12+T12+U12</f>
        <v>0</v>
      </c>
      <c r="Y12" s="120">
        <v>0</v>
      </c>
      <c r="Z12" s="122">
        <f t="shared" si="3"/>
        <v>0</v>
      </c>
    </row>
    <row r="13" spans="1:26" ht="26.25" customHeight="1" x14ac:dyDescent="0.2">
      <c r="A13" s="270" t="s">
        <v>268</v>
      </c>
      <c r="B13" s="270"/>
      <c r="C13" s="270"/>
      <c r="D13" s="270"/>
      <c r="E13" s="270"/>
      <c r="F13" s="270"/>
      <c r="G13" s="117">
        <v>7</v>
      </c>
      <c r="H13" s="119">
        <v>0</v>
      </c>
      <c r="I13" s="119">
        <v>0</v>
      </c>
      <c r="J13" s="119">
        <v>0</v>
      </c>
      <c r="K13" s="119">
        <v>0</v>
      </c>
      <c r="L13" s="119">
        <v>0</v>
      </c>
      <c r="M13" s="119">
        <v>0</v>
      </c>
      <c r="N13" s="119">
        <v>0</v>
      </c>
      <c r="O13" s="120">
        <v>3095241.49</v>
      </c>
      <c r="P13" s="119">
        <v>0</v>
      </c>
      <c r="Q13" s="119">
        <v>0</v>
      </c>
      <c r="R13" s="119">
        <v>0</v>
      </c>
      <c r="S13" s="119">
        <v>0</v>
      </c>
      <c r="T13" s="119">
        <v>0</v>
      </c>
      <c r="U13" s="120">
        <v>0</v>
      </c>
      <c r="V13" s="120">
        <v>0</v>
      </c>
      <c r="W13" s="120">
        <v>0</v>
      </c>
      <c r="X13" s="122">
        <f t="shared" si="4"/>
        <v>3095241.49</v>
      </c>
      <c r="Y13" s="120">
        <v>0</v>
      </c>
      <c r="Z13" s="122">
        <f t="shared" si="3"/>
        <v>3095241.49</v>
      </c>
    </row>
    <row r="14" spans="1:26" ht="39" customHeight="1" x14ac:dyDescent="0.2">
      <c r="A14" s="270" t="s">
        <v>399</v>
      </c>
      <c r="B14" s="270"/>
      <c r="C14" s="270"/>
      <c r="D14" s="270"/>
      <c r="E14" s="270"/>
      <c r="F14" s="270"/>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70" t="s">
        <v>269</v>
      </c>
      <c r="B15" s="270"/>
      <c r="C15" s="270"/>
      <c r="D15" s="270"/>
      <c r="E15" s="270"/>
      <c r="F15" s="270"/>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0" t="s">
        <v>270</v>
      </c>
      <c r="B16" s="270"/>
      <c r="C16" s="270"/>
      <c r="D16" s="270"/>
      <c r="E16" s="270"/>
      <c r="F16" s="270"/>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0" t="s">
        <v>271</v>
      </c>
      <c r="B17" s="270"/>
      <c r="C17" s="270"/>
      <c r="D17" s="270"/>
      <c r="E17" s="270"/>
      <c r="F17" s="270"/>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0" t="s">
        <v>272</v>
      </c>
      <c r="B18" s="270"/>
      <c r="C18" s="270"/>
      <c r="D18" s="270"/>
      <c r="E18" s="270"/>
      <c r="F18" s="270"/>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0" t="s">
        <v>273</v>
      </c>
      <c r="B19" s="270"/>
      <c r="C19" s="270"/>
      <c r="D19" s="270"/>
      <c r="E19" s="270"/>
      <c r="F19" s="270"/>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70" t="s">
        <v>274</v>
      </c>
      <c r="B20" s="270"/>
      <c r="C20" s="270"/>
      <c r="D20" s="270"/>
      <c r="E20" s="270"/>
      <c r="F20" s="270"/>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0" t="s">
        <v>400</v>
      </c>
      <c r="B21" s="270"/>
      <c r="C21" s="270"/>
      <c r="D21" s="270"/>
      <c r="E21" s="270"/>
      <c r="F21" s="270"/>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0" t="s">
        <v>401</v>
      </c>
      <c r="B22" s="270"/>
      <c r="C22" s="270"/>
      <c r="D22" s="270"/>
      <c r="E22" s="270"/>
      <c r="F22" s="270"/>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0" t="s">
        <v>402</v>
      </c>
      <c r="B23" s="270"/>
      <c r="C23" s="270"/>
      <c r="D23" s="270"/>
      <c r="E23" s="270"/>
      <c r="F23" s="270"/>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0" t="s">
        <v>275</v>
      </c>
      <c r="B24" s="270"/>
      <c r="C24" s="270"/>
      <c r="D24" s="270"/>
      <c r="E24" s="270"/>
      <c r="F24" s="270"/>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70" t="s">
        <v>403</v>
      </c>
      <c r="B25" s="270"/>
      <c r="C25" s="270"/>
      <c r="D25" s="270"/>
      <c r="E25" s="270"/>
      <c r="F25" s="270"/>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70" t="s">
        <v>411</v>
      </c>
      <c r="B26" s="270"/>
      <c r="C26" s="270"/>
      <c r="D26" s="270"/>
      <c r="E26" s="270"/>
      <c r="F26" s="270"/>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70" t="s">
        <v>404</v>
      </c>
      <c r="B27" s="270"/>
      <c r="C27" s="270"/>
      <c r="D27" s="270"/>
      <c r="E27" s="270"/>
      <c r="F27" s="270"/>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70" t="s">
        <v>405</v>
      </c>
      <c r="B28" s="270"/>
      <c r="C28" s="270"/>
      <c r="D28" s="270"/>
      <c r="E28" s="270"/>
      <c r="F28" s="270"/>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2615159.56</v>
      </c>
      <c r="W28" s="120">
        <v>0</v>
      </c>
      <c r="X28" s="122">
        <f t="shared" si="4"/>
        <v>2615159.56</v>
      </c>
      <c r="Y28" s="120">
        <v>0</v>
      </c>
      <c r="Z28" s="122">
        <f t="shared" si="3"/>
        <v>2615159.56</v>
      </c>
    </row>
    <row r="29" spans="1:26" ht="12.75" customHeight="1" x14ac:dyDescent="0.2">
      <c r="A29" s="270" t="s">
        <v>406</v>
      </c>
      <c r="B29" s="270"/>
      <c r="C29" s="270"/>
      <c r="D29" s="270"/>
      <c r="E29" s="270"/>
      <c r="F29" s="270"/>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H29+I29+J29+K29-L29+M29+N29+O29+P29+Q29+R29+V29+W29+S29+T29+U29</f>
        <v>0</v>
      </c>
      <c r="Y29" s="120">
        <v>0</v>
      </c>
      <c r="Z29" s="122">
        <f t="shared" si="3"/>
        <v>0</v>
      </c>
    </row>
    <row r="30" spans="1:26" ht="21.75" customHeight="1" x14ac:dyDescent="0.2">
      <c r="A30" s="271" t="s">
        <v>407</v>
      </c>
      <c r="B30" s="271"/>
      <c r="C30" s="271"/>
      <c r="D30" s="271"/>
      <c r="E30" s="271"/>
      <c r="F30" s="271"/>
      <c r="G30" s="118">
        <v>24</v>
      </c>
      <c r="H30" s="122">
        <f>SUM(H10:H29)</f>
        <v>41247193</v>
      </c>
      <c r="I30" s="122">
        <f t="shared" ref="I30:Z30" si="5">SUM(I10:I29)</f>
        <v>12386939.189999999</v>
      </c>
      <c r="J30" s="122">
        <f t="shared" si="5"/>
        <v>0</v>
      </c>
      <c r="K30" s="122">
        <f t="shared" si="5"/>
        <v>1123567.83</v>
      </c>
      <c r="L30" s="122">
        <f t="shared" si="5"/>
        <v>1123567.83</v>
      </c>
      <c r="M30" s="122">
        <f t="shared" si="5"/>
        <v>0</v>
      </c>
      <c r="N30" s="122">
        <f t="shared" si="5"/>
        <v>0</v>
      </c>
      <c r="O30" s="122">
        <f t="shared" si="5"/>
        <v>9499807.3699999992</v>
      </c>
      <c r="P30" s="122">
        <f t="shared" si="5"/>
        <v>0</v>
      </c>
      <c r="Q30" s="122">
        <f t="shared" si="5"/>
        <v>0</v>
      </c>
      <c r="R30" s="122">
        <f t="shared" si="5"/>
        <v>0</v>
      </c>
      <c r="S30" s="122">
        <f t="shared" si="5"/>
        <v>0</v>
      </c>
      <c r="T30" s="122">
        <f t="shared" si="5"/>
        <v>0</v>
      </c>
      <c r="U30" s="122">
        <f t="shared" si="5"/>
        <v>0</v>
      </c>
      <c r="V30" s="122">
        <f t="shared" si="5"/>
        <v>-2130428.44</v>
      </c>
      <c r="W30" s="122">
        <f>SUM(W10:W29)</f>
        <v>11810950.189999999</v>
      </c>
      <c r="X30" s="122">
        <f>SUM(X10:X29)</f>
        <v>72814461.310000002</v>
      </c>
      <c r="Y30" s="122">
        <f t="shared" si="5"/>
        <v>0</v>
      </c>
      <c r="Z30" s="122">
        <f t="shared" si="5"/>
        <v>72814461.310000002</v>
      </c>
    </row>
    <row r="31" spans="1:26" x14ac:dyDescent="0.2">
      <c r="A31" s="272" t="s">
        <v>276</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row>
    <row r="32" spans="1:26" ht="36.75" customHeight="1" x14ac:dyDescent="0.2">
      <c r="A32" s="269" t="s">
        <v>277</v>
      </c>
      <c r="B32" s="269"/>
      <c r="C32" s="269"/>
      <c r="D32" s="269"/>
      <c r="E32" s="269"/>
      <c r="F32" s="269"/>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3095241.49</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3095241.49</v>
      </c>
      <c r="Y32" s="122">
        <f t="shared" si="6"/>
        <v>0</v>
      </c>
      <c r="Z32" s="122">
        <f t="shared" si="6"/>
        <v>3095241.49</v>
      </c>
    </row>
    <row r="33" spans="1:26" ht="31.5" customHeight="1" x14ac:dyDescent="0.2">
      <c r="A33" s="269" t="s">
        <v>408</v>
      </c>
      <c r="B33" s="269"/>
      <c r="C33" s="269"/>
      <c r="D33" s="269"/>
      <c r="E33" s="269"/>
      <c r="F33" s="269"/>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3095241.49</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11810950.189999999</v>
      </c>
      <c r="X33" s="122">
        <f>X11+X32</f>
        <v>14906191.68</v>
      </c>
      <c r="Y33" s="122">
        <f t="shared" si="9"/>
        <v>0</v>
      </c>
      <c r="Z33" s="122">
        <f t="shared" si="9"/>
        <v>14906191.68</v>
      </c>
    </row>
    <row r="34" spans="1:26" ht="30.75" customHeight="1" x14ac:dyDescent="0.2">
      <c r="A34" s="269" t="s">
        <v>409</v>
      </c>
      <c r="B34" s="269"/>
      <c r="C34" s="269"/>
      <c r="D34" s="269"/>
      <c r="E34" s="269"/>
      <c r="F34" s="269"/>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2615159.56</v>
      </c>
      <c r="W34" s="122">
        <f>SUM(W21:W29)</f>
        <v>0</v>
      </c>
      <c r="X34" s="122">
        <f>SUM(X21:X29)</f>
        <v>2615159.56</v>
      </c>
      <c r="Y34" s="122">
        <f t="shared" si="12"/>
        <v>0</v>
      </c>
      <c r="Z34" s="122">
        <f t="shared" si="12"/>
        <v>2615159.56</v>
      </c>
    </row>
    <row r="35" spans="1:26" x14ac:dyDescent="0.2">
      <c r="A35" s="272" t="s">
        <v>278</v>
      </c>
      <c r="B35" s="274"/>
      <c r="C35" s="274"/>
      <c r="D35" s="274"/>
      <c r="E35" s="274"/>
      <c r="F35" s="274"/>
      <c r="G35" s="274"/>
      <c r="H35" s="274"/>
      <c r="I35" s="274"/>
      <c r="J35" s="274"/>
      <c r="K35" s="274"/>
      <c r="L35" s="274"/>
      <c r="M35" s="274"/>
      <c r="N35" s="274"/>
      <c r="O35" s="274"/>
      <c r="P35" s="274"/>
      <c r="Q35" s="274"/>
      <c r="R35" s="274"/>
      <c r="S35" s="274"/>
      <c r="T35" s="274"/>
      <c r="U35" s="274"/>
      <c r="V35" s="274"/>
      <c r="W35" s="274"/>
      <c r="X35" s="274"/>
      <c r="Y35" s="274"/>
      <c r="Z35" s="274"/>
    </row>
    <row r="36" spans="1:26" ht="12.75" customHeight="1" x14ac:dyDescent="0.2">
      <c r="A36" s="275" t="s">
        <v>298</v>
      </c>
      <c r="B36" s="275"/>
      <c r="C36" s="275"/>
      <c r="D36" s="275"/>
      <c r="E36" s="275"/>
      <c r="F36" s="275"/>
      <c r="G36" s="117">
        <v>28</v>
      </c>
      <c r="H36" s="120">
        <v>41247193</v>
      </c>
      <c r="I36" s="120">
        <v>12386939.189999999</v>
      </c>
      <c r="J36" s="120">
        <v>0</v>
      </c>
      <c r="K36" s="120">
        <v>1123567.83</v>
      </c>
      <c r="L36" s="120">
        <v>1123567.83</v>
      </c>
      <c r="M36" s="120">
        <v>0</v>
      </c>
      <c r="N36" s="120">
        <v>0</v>
      </c>
      <c r="O36" s="120">
        <v>9499807.3699999992</v>
      </c>
      <c r="P36" s="120">
        <v>0</v>
      </c>
      <c r="Q36" s="120">
        <v>0</v>
      </c>
      <c r="R36" s="120">
        <v>0</v>
      </c>
      <c r="S36" s="120">
        <v>0</v>
      </c>
      <c r="T36" s="120">
        <v>0</v>
      </c>
      <c r="U36" s="120">
        <v>0</v>
      </c>
      <c r="V36" s="120">
        <v>-2130428.02</v>
      </c>
      <c r="W36" s="120">
        <v>11810950.189999999</v>
      </c>
      <c r="X36" s="121">
        <f>H36+I36+J36+K36-L36+M36+N36+O36+P36+Q36+R36+V36+W36+S36+T36+U36</f>
        <v>72814461.730000004</v>
      </c>
      <c r="Y36" s="120">
        <v>0</v>
      </c>
      <c r="Z36" s="121">
        <f t="shared" ref="Z36:Z38" si="15">X36+Y36</f>
        <v>72814461.730000004</v>
      </c>
    </row>
    <row r="37" spans="1:26" ht="12.75" customHeight="1" x14ac:dyDescent="0.2">
      <c r="A37" s="270" t="s">
        <v>264</v>
      </c>
      <c r="B37" s="270"/>
      <c r="C37" s="270"/>
      <c r="D37" s="270"/>
      <c r="E37" s="270"/>
      <c r="F37" s="270"/>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0" t="s">
        <v>265</v>
      </c>
      <c r="B38" s="270"/>
      <c r="C38" s="270"/>
      <c r="D38" s="270"/>
      <c r="E38" s="270"/>
      <c r="F38" s="270"/>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71" t="s">
        <v>410</v>
      </c>
      <c r="B39" s="271"/>
      <c r="C39" s="271"/>
      <c r="D39" s="271"/>
      <c r="E39" s="271"/>
      <c r="F39" s="271"/>
      <c r="G39" s="118">
        <v>31</v>
      </c>
      <c r="H39" s="122">
        <f>H36+H37+H38</f>
        <v>41247193</v>
      </c>
      <c r="I39" s="122">
        <f t="shared" ref="I39:Z39" si="17">I36+I37+I38</f>
        <v>12386939.189999999</v>
      </c>
      <c r="J39" s="122">
        <f t="shared" si="17"/>
        <v>0</v>
      </c>
      <c r="K39" s="122">
        <f t="shared" si="17"/>
        <v>1123567.83</v>
      </c>
      <c r="L39" s="122">
        <f t="shared" si="17"/>
        <v>1123567.83</v>
      </c>
      <c r="M39" s="122">
        <f t="shared" si="17"/>
        <v>0</v>
      </c>
      <c r="N39" s="122">
        <f t="shared" si="17"/>
        <v>0</v>
      </c>
      <c r="O39" s="122">
        <f t="shared" si="17"/>
        <v>9499807.3699999992</v>
      </c>
      <c r="P39" s="122">
        <f t="shared" si="17"/>
        <v>0</v>
      </c>
      <c r="Q39" s="122">
        <f t="shared" si="17"/>
        <v>0</v>
      </c>
      <c r="R39" s="122">
        <f t="shared" si="17"/>
        <v>0</v>
      </c>
      <c r="S39" s="122">
        <f t="shared" si="17"/>
        <v>0</v>
      </c>
      <c r="T39" s="122">
        <f t="shared" si="17"/>
        <v>0</v>
      </c>
      <c r="U39" s="122">
        <f t="shared" si="17"/>
        <v>0</v>
      </c>
      <c r="V39" s="122">
        <f t="shared" si="17"/>
        <v>-2130428.02</v>
      </c>
      <c r="W39" s="122">
        <f t="shared" si="17"/>
        <v>11810950.189999999</v>
      </c>
      <c r="X39" s="122">
        <f>X36+X37+X38</f>
        <v>72814461.730000004</v>
      </c>
      <c r="Y39" s="122">
        <f t="shared" si="17"/>
        <v>0</v>
      </c>
      <c r="Z39" s="122">
        <f t="shared" si="17"/>
        <v>72814461.730000004</v>
      </c>
    </row>
    <row r="40" spans="1:26" ht="12.75" customHeight="1" x14ac:dyDescent="0.2">
      <c r="A40" s="270" t="s">
        <v>266</v>
      </c>
      <c r="B40" s="270"/>
      <c r="C40" s="270"/>
      <c r="D40" s="270"/>
      <c r="E40" s="270"/>
      <c r="F40" s="270"/>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15862757.140000001</v>
      </c>
      <c r="X40" s="121">
        <f>H40+I40+J40+K40-L40+M40+N40+O40+P40+Q40+R40+V40+W40+S40+T40+U40</f>
        <v>15862757.140000001</v>
      </c>
      <c r="Y40" s="120">
        <v>0</v>
      </c>
      <c r="Z40" s="121">
        <f t="shared" ref="Z40:Z58" si="18">X40+Y40</f>
        <v>15862757.140000001</v>
      </c>
    </row>
    <row r="41" spans="1:26" ht="12.75" customHeight="1" x14ac:dyDescent="0.2">
      <c r="A41" s="270" t="s">
        <v>267</v>
      </c>
      <c r="B41" s="270"/>
      <c r="C41" s="270"/>
      <c r="D41" s="270"/>
      <c r="E41" s="270"/>
      <c r="F41" s="270"/>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0" t="s">
        <v>279</v>
      </c>
      <c r="B42" s="270"/>
      <c r="C42" s="270"/>
      <c r="D42" s="270"/>
      <c r="E42" s="270"/>
      <c r="F42" s="270"/>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0" t="s">
        <v>399</v>
      </c>
      <c r="B43" s="270"/>
      <c r="C43" s="270"/>
      <c r="D43" s="270"/>
      <c r="E43" s="270"/>
      <c r="F43" s="270"/>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0" t="s">
        <v>269</v>
      </c>
      <c r="B44" s="270"/>
      <c r="C44" s="270"/>
      <c r="D44" s="270"/>
      <c r="E44" s="270"/>
      <c r="F44" s="270"/>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0" t="s">
        <v>270</v>
      </c>
      <c r="B45" s="270"/>
      <c r="C45" s="270"/>
      <c r="D45" s="270"/>
      <c r="E45" s="270"/>
      <c r="F45" s="270"/>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0" t="s">
        <v>280</v>
      </c>
      <c r="B46" s="270"/>
      <c r="C46" s="270"/>
      <c r="D46" s="270"/>
      <c r="E46" s="270"/>
      <c r="F46" s="270"/>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0" t="s">
        <v>272</v>
      </c>
      <c r="B47" s="270"/>
      <c r="C47" s="270"/>
      <c r="D47" s="270"/>
      <c r="E47" s="270"/>
      <c r="F47" s="270"/>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0" t="s">
        <v>273</v>
      </c>
      <c r="B48" s="270"/>
      <c r="C48" s="270"/>
      <c r="D48" s="270"/>
      <c r="E48" s="270"/>
      <c r="F48" s="270"/>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0" t="s">
        <v>274</v>
      </c>
      <c r="B49" s="270"/>
      <c r="C49" s="270"/>
      <c r="D49" s="270"/>
      <c r="E49" s="270"/>
      <c r="F49" s="270"/>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0" t="s">
        <v>400</v>
      </c>
      <c r="B50" s="270"/>
      <c r="C50" s="270"/>
      <c r="D50" s="270"/>
      <c r="E50" s="270"/>
      <c r="F50" s="270"/>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0" t="s">
        <v>401</v>
      </c>
      <c r="B51" s="270"/>
      <c r="C51" s="270"/>
      <c r="D51" s="270"/>
      <c r="E51" s="270"/>
      <c r="F51" s="270"/>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0" t="s">
        <v>402</v>
      </c>
      <c r="B52" s="270"/>
      <c r="C52" s="270"/>
      <c r="D52" s="270"/>
      <c r="E52" s="270"/>
      <c r="F52" s="270"/>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0" t="s">
        <v>275</v>
      </c>
      <c r="B53" s="270"/>
      <c r="C53" s="270"/>
      <c r="D53" s="270"/>
      <c r="E53" s="270"/>
      <c r="F53" s="270"/>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0" t="s">
        <v>403</v>
      </c>
      <c r="B54" s="270"/>
      <c r="C54" s="270"/>
      <c r="D54" s="270"/>
      <c r="E54" s="270"/>
      <c r="F54" s="270"/>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0" t="s">
        <v>411</v>
      </c>
      <c r="B55" s="270"/>
      <c r="C55" s="270"/>
      <c r="D55" s="270"/>
      <c r="E55" s="270"/>
      <c r="F55" s="270"/>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-4537191.2300000004</v>
      </c>
      <c r="W55" s="120">
        <v>0</v>
      </c>
      <c r="X55" s="121">
        <f t="shared" si="19"/>
        <v>-4537191.2300000004</v>
      </c>
      <c r="Y55" s="120">
        <v>0</v>
      </c>
      <c r="Z55" s="121">
        <f t="shared" si="18"/>
        <v>-4537191.2300000004</v>
      </c>
    </row>
    <row r="56" spans="1:26" ht="12.75" customHeight="1" x14ac:dyDescent="0.2">
      <c r="A56" s="270" t="s">
        <v>404</v>
      </c>
      <c r="B56" s="270"/>
      <c r="C56" s="270"/>
      <c r="D56" s="270"/>
      <c r="E56" s="270"/>
      <c r="F56" s="270"/>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70" t="s">
        <v>412</v>
      </c>
      <c r="B57" s="270"/>
      <c r="C57" s="270"/>
      <c r="D57" s="270"/>
      <c r="E57" s="270"/>
      <c r="F57" s="270"/>
      <c r="G57" s="117">
        <v>49</v>
      </c>
      <c r="H57" s="120">
        <v>0</v>
      </c>
      <c r="I57" s="120">
        <v>0</v>
      </c>
      <c r="J57" s="120">
        <v>0</v>
      </c>
      <c r="K57" s="120">
        <v>0</v>
      </c>
      <c r="L57" s="120">
        <v>0</v>
      </c>
      <c r="M57" s="120">
        <v>484026.11</v>
      </c>
      <c r="N57" s="120">
        <v>0</v>
      </c>
      <c r="O57" s="120">
        <v>0</v>
      </c>
      <c r="P57" s="120">
        <v>0</v>
      </c>
      <c r="Q57" s="120">
        <v>0</v>
      </c>
      <c r="R57" s="120">
        <v>0</v>
      </c>
      <c r="S57" s="120">
        <v>0</v>
      </c>
      <c r="T57" s="120">
        <v>0</v>
      </c>
      <c r="U57" s="120">
        <v>0</v>
      </c>
      <c r="V57" s="120">
        <v>11326924.08</v>
      </c>
      <c r="W57" s="120">
        <v>-11810950.189999999</v>
      </c>
      <c r="X57" s="121">
        <f t="shared" si="19"/>
        <v>0</v>
      </c>
      <c r="Y57" s="120">
        <v>0</v>
      </c>
      <c r="Z57" s="121">
        <f t="shared" si="18"/>
        <v>0</v>
      </c>
    </row>
    <row r="58" spans="1:26" ht="12.75" customHeight="1" x14ac:dyDescent="0.2">
      <c r="A58" s="270" t="s">
        <v>406</v>
      </c>
      <c r="B58" s="270"/>
      <c r="C58" s="270"/>
      <c r="D58" s="270"/>
      <c r="E58" s="270"/>
      <c r="F58" s="270"/>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1" t="s">
        <v>413</v>
      </c>
      <c r="B59" s="271"/>
      <c r="C59" s="271"/>
      <c r="D59" s="271"/>
      <c r="E59" s="271"/>
      <c r="F59" s="271"/>
      <c r="G59" s="118">
        <v>51</v>
      </c>
      <c r="H59" s="122">
        <f>SUM(H39:H58)</f>
        <v>41247193</v>
      </c>
      <c r="I59" s="122">
        <f t="shared" ref="I59:Z59" si="20">SUM(I39:I58)</f>
        <v>12386939.189999999</v>
      </c>
      <c r="J59" s="122">
        <f t="shared" si="20"/>
        <v>0</v>
      </c>
      <c r="K59" s="122">
        <f t="shared" si="20"/>
        <v>1123567.83</v>
      </c>
      <c r="L59" s="122">
        <f t="shared" si="20"/>
        <v>1123567.83</v>
      </c>
      <c r="M59" s="122">
        <f t="shared" si="20"/>
        <v>484026.11</v>
      </c>
      <c r="N59" s="122">
        <f t="shared" si="20"/>
        <v>0</v>
      </c>
      <c r="O59" s="122">
        <f t="shared" si="20"/>
        <v>9499807.3699999992</v>
      </c>
      <c r="P59" s="122">
        <f t="shared" si="20"/>
        <v>0</v>
      </c>
      <c r="Q59" s="122">
        <f t="shared" si="20"/>
        <v>0</v>
      </c>
      <c r="R59" s="122">
        <f t="shared" si="20"/>
        <v>0</v>
      </c>
      <c r="S59" s="122">
        <f t="shared" si="20"/>
        <v>0</v>
      </c>
      <c r="T59" s="122">
        <f t="shared" si="20"/>
        <v>0</v>
      </c>
      <c r="U59" s="122">
        <f t="shared" si="20"/>
        <v>0</v>
      </c>
      <c r="V59" s="122">
        <f t="shared" si="20"/>
        <v>4659304.83</v>
      </c>
      <c r="W59" s="122">
        <f t="shared" si="20"/>
        <v>15862757.140000001</v>
      </c>
      <c r="X59" s="122">
        <f>SUM(X39:X58)</f>
        <v>84140027.640000001</v>
      </c>
      <c r="Y59" s="122">
        <f t="shared" si="20"/>
        <v>0</v>
      </c>
      <c r="Z59" s="122">
        <f t="shared" si="20"/>
        <v>84140027.640000001</v>
      </c>
    </row>
    <row r="60" spans="1:26" x14ac:dyDescent="0.2">
      <c r="A60" s="272" t="s">
        <v>276</v>
      </c>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row>
    <row r="61" spans="1:26" ht="31.5" customHeight="1" x14ac:dyDescent="0.2">
      <c r="A61" s="269" t="s">
        <v>414</v>
      </c>
      <c r="B61" s="269"/>
      <c r="C61" s="269"/>
      <c r="D61" s="269"/>
      <c r="E61" s="269"/>
      <c r="F61" s="269"/>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69" t="s">
        <v>415</v>
      </c>
      <c r="B62" s="269"/>
      <c r="C62" s="269"/>
      <c r="D62" s="269"/>
      <c r="E62" s="269"/>
      <c r="F62" s="269"/>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15862757.140000001</v>
      </c>
      <c r="X62" s="121">
        <f>X40+X61</f>
        <v>15862757.140000001</v>
      </c>
      <c r="Y62" s="121">
        <f t="shared" si="24"/>
        <v>0</v>
      </c>
      <c r="Z62" s="121">
        <f t="shared" si="24"/>
        <v>15862757.140000001</v>
      </c>
    </row>
    <row r="63" spans="1:26" ht="29.25" customHeight="1" x14ac:dyDescent="0.2">
      <c r="A63" s="269" t="s">
        <v>416</v>
      </c>
      <c r="B63" s="269"/>
      <c r="C63" s="269"/>
      <c r="D63" s="269"/>
      <c r="E63" s="269"/>
      <c r="F63" s="269"/>
      <c r="G63" s="118">
        <v>54</v>
      </c>
      <c r="H63" s="121">
        <f>SUM(H50:H58)</f>
        <v>0</v>
      </c>
      <c r="I63" s="121">
        <f t="shared" ref="I63:Z63" si="27">SUM(I50:I58)</f>
        <v>0</v>
      </c>
      <c r="J63" s="121">
        <f t="shared" si="27"/>
        <v>0</v>
      </c>
      <c r="K63" s="121">
        <f t="shared" si="27"/>
        <v>0</v>
      </c>
      <c r="L63" s="121">
        <f t="shared" si="27"/>
        <v>0</v>
      </c>
      <c r="M63" s="121">
        <f t="shared" si="27"/>
        <v>484026.11</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6789732.8499999996</v>
      </c>
      <c r="W63" s="121">
        <f t="shared" si="27"/>
        <v>-11810950.189999999</v>
      </c>
      <c r="X63" s="121">
        <f>SUM(X50:X58)</f>
        <v>-4537191.2300000004</v>
      </c>
      <c r="Y63" s="121">
        <f t="shared" si="27"/>
        <v>0</v>
      </c>
      <c r="Z63" s="121">
        <f t="shared" si="27"/>
        <v>-4537191.2300000004</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144"/>
  <sheetViews>
    <sheetView zoomScale="66" zoomScaleNormal="66" workbookViewId="0">
      <selection activeCell="A3" sqref="A3"/>
    </sheetView>
  </sheetViews>
  <sheetFormatPr defaultRowHeight="12.75" x14ac:dyDescent="0.2"/>
  <cols>
    <col min="1" max="1" width="195.28515625" style="22" customWidth="1"/>
    <col min="9" max="9" width="95" customWidth="1"/>
  </cols>
  <sheetData>
    <row r="1" spans="1:9" ht="102" x14ac:dyDescent="0.2">
      <c r="A1" s="124" t="s">
        <v>475</v>
      </c>
      <c r="B1" s="123"/>
      <c r="C1" s="123"/>
      <c r="D1" s="123"/>
      <c r="E1" s="123"/>
      <c r="F1" s="123"/>
      <c r="G1" s="123"/>
      <c r="H1" s="123"/>
      <c r="I1" s="123"/>
    </row>
    <row r="2" spans="1:9" ht="114.75" x14ac:dyDescent="0.2">
      <c r="A2" s="125" t="s">
        <v>466</v>
      </c>
      <c r="B2" s="123"/>
      <c r="C2" s="123"/>
      <c r="D2" s="123"/>
      <c r="E2" s="123"/>
      <c r="F2" s="123"/>
      <c r="G2" s="123"/>
      <c r="H2" s="123"/>
      <c r="I2" s="123"/>
    </row>
    <row r="3" spans="1:9" ht="153" x14ac:dyDescent="0.2">
      <c r="A3" s="125" t="s">
        <v>482</v>
      </c>
      <c r="B3" s="123"/>
      <c r="C3" s="123"/>
      <c r="D3" s="123"/>
      <c r="E3" s="123"/>
      <c r="F3" s="123"/>
      <c r="G3" s="123"/>
      <c r="H3" s="123"/>
      <c r="I3" s="123"/>
    </row>
    <row r="4" spans="1:9" ht="204" x14ac:dyDescent="0.2">
      <c r="A4" s="125" t="s">
        <v>467</v>
      </c>
      <c r="B4" s="123"/>
      <c r="C4" s="123"/>
      <c r="D4" s="123"/>
      <c r="E4" s="123"/>
      <c r="F4" s="123"/>
      <c r="G4" s="123"/>
      <c r="H4" s="123"/>
      <c r="I4" s="123"/>
    </row>
    <row r="5" spans="1:9" ht="76.5" x14ac:dyDescent="0.2">
      <c r="A5" s="125" t="s">
        <v>468</v>
      </c>
      <c r="B5" s="123"/>
      <c r="C5" s="123"/>
      <c r="D5" s="123"/>
      <c r="E5" s="123"/>
      <c r="F5" s="123"/>
      <c r="G5" s="123"/>
      <c r="H5" s="123"/>
      <c r="I5" s="123"/>
    </row>
    <row r="6" spans="1:9" ht="140.25" x14ac:dyDescent="0.2">
      <c r="A6" s="125" t="s">
        <v>481</v>
      </c>
      <c r="B6" s="123"/>
      <c r="C6" s="123"/>
      <c r="D6" s="123"/>
      <c r="E6" s="123"/>
      <c r="F6" s="123"/>
      <c r="G6" s="123"/>
      <c r="H6" s="123"/>
      <c r="I6" s="123"/>
    </row>
    <row r="7" spans="1:9" ht="102" x14ac:dyDescent="0.2">
      <c r="A7" s="125" t="s">
        <v>476</v>
      </c>
      <c r="B7" s="123"/>
      <c r="C7" s="123"/>
      <c r="D7" s="123"/>
      <c r="E7" s="123"/>
      <c r="F7" s="123"/>
      <c r="G7" s="123"/>
      <c r="H7" s="123"/>
      <c r="I7" s="123"/>
    </row>
    <row r="8" spans="1:9" ht="218.25" customHeight="1" x14ac:dyDescent="0.2">
      <c r="A8" s="125"/>
      <c r="B8" s="123"/>
      <c r="C8" s="123"/>
      <c r="D8" s="123"/>
      <c r="E8" s="123"/>
      <c r="F8" s="123"/>
      <c r="G8" s="123"/>
      <c r="H8" s="123"/>
      <c r="I8" s="123"/>
    </row>
    <row r="9" spans="1:9" ht="114.75" x14ac:dyDescent="0.2">
      <c r="A9" s="125" t="s">
        <v>477</v>
      </c>
      <c r="B9" s="123"/>
      <c r="C9" s="123"/>
      <c r="D9" s="123"/>
      <c r="E9" s="123"/>
      <c r="F9" s="123"/>
      <c r="G9" s="123"/>
      <c r="H9" s="123"/>
      <c r="I9" s="123"/>
    </row>
    <row r="10" spans="1:9" ht="25.5" x14ac:dyDescent="0.2">
      <c r="A10" s="126" t="s">
        <v>478</v>
      </c>
      <c r="B10" s="123"/>
      <c r="C10" s="123"/>
      <c r="D10" s="123"/>
      <c r="E10" s="123"/>
      <c r="F10" s="123"/>
      <c r="G10" s="123"/>
      <c r="H10" s="123"/>
      <c r="I10" s="123"/>
    </row>
    <row r="11" spans="1:9" ht="222" customHeight="1" x14ac:dyDescent="0.2">
      <c r="A11" s="127"/>
      <c r="B11" s="123"/>
      <c r="C11" s="123"/>
      <c r="D11" s="123"/>
      <c r="E11" s="123"/>
      <c r="F11" s="123"/>
      <c r="G11" s="123"/>
      <c r="H11" s="123"/>
      <c r="I11" s="123"/>
    </row>
    <row r="12" spans="1:9" ht="77.25" customHeight="1" x14ac:dyDescent="0.2">
      <c r="A12" s="125" t="s">
        <v>479</v>
      </c>
      <c r="B12" s="123"/>
      <c r="C12" s="123"/>
      <c r="D12" s="123"/>
      <c r="E12" s="123"/>
      <c r="F12" s="123"/>
      <c r="G12" s="123"/>
      <c r="H12" s="123"/>
      <c r="I12" s="123"/>
    </row>
    <row r="13" spans="1:9" ht="38.25" x14ac:dyDescent="0.2">
      <c r="A13" s="128" t="s">
        <v>480</v>
      </c>
      <c r="B13" s="123"/>
      <c r="C13" s="123"/>
      <c r="D13" s="123"/>
      <c r="E13" s="123"/>
      <c r="F13" s="123"/>
      <c r="G13" s="123"/>
      <c r="H13" s="123"/>
      <c r="I13" s="123"/>
    </row>
    <row r="14" spans="1:9" ht="25.5" x14ac:dyDescent="0.2">
      <c r="A14" s="125" t="s">
        <v>469</v>
      </c>
      <c r="B14" s="123"/>
      <c r="C14" s="123"/>
      <c r="D14" s="123"/>
      <c r="E14" s="123"/>
      <c r="F14" s="123"/>
      <c r="G14" s="123"/>
      <c r="H14" s="123"/>
      <c r="I14" s="123"/>
    </row>
    <row r="15" spans="1:9" ht="38.25" x14ac:dyDescent="0.2">
      <c r="A15" s="125" t="s">
        <v>470</v>
      </c>
      <c r="B15" s="123"/>
      <c r="C15" s="123"/>
      <c r="D15" s="123"/>
      <c r="E15" s="123"/>
      <c r="F15" s="123"/>
      <c r="G15" s="123"/>
      <c r="H15" s="123"/>
      <c r="I15" s="123"/>
    </row>
    <row r="16" spans="1:9" ht="268.5" customHeight="1" x14ac:dyDescent="0.2">
      <c r="B16" s="123"/>
      <c r="C16" s="123"/>
      <c r="D16" s="123"/>
      <c r="E16" s="123"/>
      <c r="F16" s="123"/>
      <c r="G16" s="123"/>
      <c r="H16" s="123"/>
      <c r="I16" s="123"/>
    </row>
    <row r="17" spans="1:9" x14ac:dyDescent="0.2">
      <c r="A17" s="123"/>
      <c r="B17" s="123"/>
      <c r="C17" s="123"/>
      <c r="D17" s="123"/>
      <c r="E17" s="123"/>
      <c r="F17" s="123"/>
      <c r="G17" s="123"/>
      <c r="H17" s="123"/>
      <c r="I17" s="123"/>
    </row>
    <row r="18" spans="1:9" x14ac:dyDescent="0.2">
      <c r="A18" s="123"/>
      <c r="B18" s="123"/>
      <c r="C18" s="123"/>
      <c r="D18" s="123"/>
      <c r="E18" s="123"/>
      <c r="F18" s="123"/>
      <c r="G18" s="123"/>
      <c r="H18" s="123"/>
      <c r="I18" s="123"/>
    </row>
    <row r="19" spans="1:9" x14ac:dyDescent="0.2">
      <c r="A19" s="123"/>
      <c r="B19" s="123"/>
      <c r="C19" s="123"/>
      <c r="D19" s="123"/>
      <c r="E19" s="123"/>
      <c r="F19" s="123"/>
      <c r="G19" s="123"/>
      <c r="H19" s="123"/>
      <c r="I19" s="123"/>
    </row>
    <row r="20" spans="1:9" x14ac:dyDescent="0.2">
      <c r="A20" s="123"/>
      <c r="B20" s="123"/>
      <c r="C20" s="123"/>
      <c r="D20" s="123"/>
      <c r="E20" s="123"/>
      <c r="F20" s="123"/>
      <c r="G20" s="123"/>
      <c r="H20" s="123"/>
      <c r="I20" s="123"/>
    </row>
    <row r="21" spans="1:9" x14ac:dyDescent="0.2">
      <c r="A21" s="123"/>
      <c r="B21" s="123"/>
      <c r="C21" s="123"/>
      <c r="D21" s="123"/>
      <c r="E21" s="123"/>
      <c r="F21" s="123"/>
      <c r="G21" s="123"/>
      <c r="H21" s="123"/>
      <c r="I21" s="123"/>
    </row>
    <row r="22" spans="1:9" x14ac:dyDescent="0.2">
      <c r="A22" s="123"/>
      <c r="B22" s="123"/>
      <c r="C22" s="123"/>
      <c r="D22" s="123"/>
      <c r="E22" s="123"/>
      <c r="F22" s="123"/>
      <c r="G22" s="123"/>
      <c r="H22" s="123"/>
      <c r="I22" s="123"/>
    </row>
    <row r="23" spans="1:9" x14ac:dyDescent="0.2">
      <c r="A23" s="123"/>
      <c r="B23" s="123"/>
      <c r="C23" s="123"/>
      <c r="D23" s="123"/>
      <c r="E23" s="123"/>
      <c r="F23" s="123"/>
      <c r="G23" s="123"/>
      <c r="H23" s="123"/>
      <c r="I23" s="123"/>
    </row>
    <row r="24" spans="1:9" x14ac:dyDescent="0.2">
      <c r="A24" s="123"/>
      <c r="B24" s="123"/>
      <c r="C24" s="123"/>
      <c r="D24" s="123"/>
      <c r="E24" s="123"/>
      <c r="F24" s="123"/>
      <c r="G24" s="123"/>
      <c r="H24" s="123"/>
      <c r="I24" s="123"/>
    </row>
    <row r="25" spans="1:9" x14ac:dyDescent="0.2">
      <c r="A25" s="123"/>
      <c r="B25" s="123"/>
      <c r="C25" s="123"/>
      <c r="D25" s="123"/>
      <c r="E25" s="123"/>
      <c r="F25" s="123"/>
      <c r="G25" s="123"/>
      <c r="H25" s="123"/>
      <c r="I25" s="123"/>
    </row>
    <row r="26" spans="1:9" x14ac:dyDescent="0.2">
      <c r="A26" s="123"/>
      <c r="B26" s="123"/>
      <c r="C26" s="123"/>
      <c r="D26" s="123"/>
      <c r="E26" s="123"/>
      <c r="F26" s="123"/>
      <c r="G26" s="123"/>
      <c r="H26" s="123"/>
      <c r="I26" s="123"/>
    </row>
    <row r="27" spans="1:9" x14ac:dyDescent="0.2">
      <c r="A27" s="123"/>
      <c r="B27" s="123"/>
      <c r="C27" s="123"/>
      <c r="D27" s="123"/>
      <c r="E27" s="123"/>
      <c r="F27" s="123"/>
      <c r="G27" s="123"/>
      <c r="H27" s="123"/>
      <c r="I27" s="123"/>
    </row>
    <row r="28" spans="1:9" x14ac:dyDescent="0.2">
      <c r="A28" s="123"/>
      <c r="B28" s="123"/>
      <c r="C28" s="123"/>
      <c r="D28" s="123"/>
      <c r="E28" s="123"/>
      <c r="F28" s="123"/>
      <c r="G28" s="123"/>
      <c r="H28" s="123"/>
      <c r="I28" s="123"/>
    </row>
    <row r="29" spans="1:9" x14ac:dyDescent="0.2">
      <c r="A29" s="123"/>
      <c r="B29" s="123"/>
      <c r="C29" s="123"/>
      <c r="D29" s="123"/>
      <c r="E29" s="123"/>
      <c r="F29" s="123"/>
      <c r="G29" s="123"/>
      <c r="H29" s="123"/>
      <c r="I29" s="123"/>
    </row>
    <row r="30" spans="1:9" x14ac:dyDescent="0.2">
      <c r="A30" s="123"/>
      <c r="B30" s="123"/>
      <c r="C30" s="123"/>
      <c r="D30" s="123"/>
      <c r="E30" s="123"/>
      <c r="F30" s="123"/>
      <c r="G30" s="123"/>
      <c r="H30" s="123"/>
      <c r="I30" s="123"/>
    </row>
    <row r="31" spans="1:9" x14ac:dyDescent="0.2">
      <c r="A31" s="123"/>
      <c r="B31" s="123"/>
      <c r="C31" s="123"/>
      <c r="D31" s="123"/>
      <c r="E31" s="123"/>
      <c r="F31" s="123"/>
      <c r="G31" s="123"/>
      <c r="H31" s="123"/>
      <c r="I31" s="123"/>
    </row>
    <row r="32" spans="1:9" x14ac:dyDescent="0.2">
      <c r="A32" s="123"/>
      <c r="B32" s="123"/>
      <c r="C32" s="123"/>
      <c r="D32" s="123"/>
      <c r="E32" s="123"/>
      <c r="F32" s="123"/>
      <c r="G32" s="123"/>
      <c r="H32" s="123"/>
      <c r="I32" s="123"/>
    </row>
    <row r="33" spans="1:9" x14ac:dyDescent="0.2">
      <c r="A33" s="123"/>
      <c r="B33" s="123"/>
      <c r="C33" s="123"/>
      <c r="D33" s="123"/>
      <c r="E33" s="123"/>
      <c r="F33" s="123"/>
      <c r="G33" s="123"/>
      <c r="H33" s="123"/>
      <c r="I33" s="123"/>
    </row>
    <row r="34" spans="1:9" x14ac:dyDescent="0.2">
      <c r="A34" s="123"/>
      <c r="B34" s="123"/>
      <c r="C34" s="123"/>
      <c r="D34" s="123"/>
      <c r="E34" s="123"/>
      <c r="F34" s="123"/>
      <c r="G34" s="123"/>
      <c r="H34" s="123"/>
      <c r="I34" s="123"/>
    </row>
    <row r="35" spans="1:9" x14ac:dyDescent="0.2">
      <c r="A35" s="123"/>
      <c r="B35" s="123"/>
      <c r="C35" s="123"/>
      <c r="D35" s="123"/>
      <c r="E35" s="123"/>
      <c r="F35" s="123"/>
      <c r="G35" s="123"/>
      <c r="H35" s="123"/>
      <c r="I35" s="123"/>
    </row>
    <row r="36" spans="1:9" x14ac:dyDescent="0.2">
      <c r="A36" s="123"/>
      <c r="B36" s="123"/>
      <c r="C36" s="123"/>
      <c r="D36" s="123"/>
      <c r="E36" s="123"/>
      <c r="F36" s="123"/>
      <c r="G36" s="123"/>
      <c r="H36" s="123"/>
      <c r="I36" s="123"/>
    </row>
    <row r="37" spans="1:9" x14ac:dyDescent="0.2">
      <c r="A37" s="123"/>
      <c r="B37" s="123"/>
      <c r="C37" s="123"/>
      <c r="D37" s="123"/>
      <c r="E37" s="123"/>
      <c r="F37" s="123"/>
      <c r="G37" s="123"/>
      <c r="H37" s="123"/>
      <c r="I37" s="123"/>
    </row>
    <row r="38" spans="1:9" x14ac:dyDescent="0.2">
      <c r="A38" s="123"/>
      <c r="B38" s="123"/>
      <c r="C38" s="123"/>
      <c r="D38" s="123"/>
      <c r="E38" s="123"/>
      <c r="F38" s="123"/>
      <c r="G38" s="123"/>
      <c r="H38" s="123"/>
      <c r="I38" s="123"/>
    </row>
    <row r="39" spans="1:9" ht="185.25" customHeight="1" x14ac:dyDescent="0.2">
      <c r="A39" s="123"/>
      <c r="B39" s="123"/>
      <c r="C39" s="123"/>
      <c r="D39" s="123"/>
      <c r="E39" s="123"/>
      <c r="F39" s="123"/>
      <c r="G39" s="123"/>
      <c r="H39" s="123"/>
      <c r="I39" s="123"/>
    </row>
    <row r="40" spans="1:9" ht="223.5" customHeight="1" x14ac:dyDescent="0.2">
      <c r="A40" s="123"/>
      <c r="B40" s="123"/>
      <c r="C40" s="123"/>
      <c r="D40" s="123"/>
      <c r="E40" s="123"/>
      <c r="F40" s="123"/>
      <c r="G40" s="123"/>
      <c r="H40" s="123"/>
      <c r="I40" s="123"/>
    </row>
    <row r="41" spans="1:9" x14ac:dyDescent="0.2">
      <c r="A41" s="127"/>
    </row>
    <row r="42" spans="1:9" x14ac:dyDescent="0.2">
      <c r="A42" s="127"/>
    </row>
    <row r="43" spans="1:9" x14ac:dyDescent="0.2">
      <c r="A43" s="127"/>
    </row>
    <row r="44" spans="1:9" x14ac:dyDescent="0.2">
      <c r="A44" s="127"/>
    </row>
    <row r="45" spans="1:9" x14ac:dyDescent="0.2">
      <c r="A45" s="127"/>
    </row>
    <row r="46" spans="1:9" x14ac:dyDescent="0.2">
      <c r="A46" s="127"/>
    </row>
    <row r="47" spans="1:9" x14ac:dyDescent="0.2">
      <c r="A47" s="127"/>
    </row>
    <row r="48" spans="1:9" x14ac:dyDescent="0.2">
      <c r="A48" s="127"/>
    </row>
    <row r="49" spans="1:1" x14ac:dyDescent="0.2">
      <c r="A49" s="127"/>
    </row>
    <row r="50" spans="1:1" x14ac:dyDescent="0.2">
      <c r="A50" s="127"/>
    </row>
    <row r="51" spans="1:1" x14ac:dyDescent="0.2">
      <c r="A51" s="127"/>
    </row>
    <row r="52" spans="1:1" x14ac:dyDescent="0.2">
      <c r="A52" s="127"/>
    </row>
    <row r="53" spans="1:1" x14ac:dyDescent="0.2">
      <c r="A53" s="127"/>
    </row>
    <row r="54" spans="1:1" x14ac:dyDescent="0.2">
      <c r="A54" s="127"/>
    </row>
    <row r="55" spans="1:1" x14ac:dyDescent="0.2">
      <c r="A55" s="127"/>
    </row>
    <row r="56" spans="1:1" x14ac:dyDescent="0.2">
      <c r="A56" s="127"/>
    </row>
    <row r="57" spans="1:1" x14ac:dyDescent="0.2">
      <c r="A57" s="127"/>
    </row>
    <row r="58" spans="1:1" x14ac:dyDescent="0.2">
      <c r="A58" s="127"/>
    </row>
    <row r="59" spans="1:1" x14ac:dyDescent="0.2">
      <c r="A59" s="127"/>
    </row>
    <row r="60" spans="1:1" x14ac:dyDescent="0.2">
      <c r="A60" s="127"/>
    </row>
    <row r="61" spans="1:1" x14ac:dyDescent="0.2">
      <c r="A61" s="127"/>
    </row>
    <row r="62" spans="1:1" x14ac:dyDescent="0.2">
      <c r="A62" s="127"/>
    </row>
    <row r="63" spans="1:1" x14ac:dyDescent="0.2">
      <c r="A63" s="127"/>
    </row>
    <row r="64" spans="1:1" x14ac:dyDescent="0.2">
      <c r="A64" s="127"/>
    </row>
    <row r="65" spans="1:1" x14ac:dyDescent="0.2">
      <c r="A65" s="127"/>
    </row>
    <row r="66" spans="1:1" x14ac:dyDescent="0.2">
      <c r="A66" s="127"/>
    </row>
    <row r="67" spans="1:1" x14ac:dyDescent="0.2">
      <c r="A67" s="127"/>
    </row>
    <row r="68" spans="1:1" x14ac:dyDescent="0.2">
      <c r="A68" s="127"/>
    </row>
    <row r="69" spans="1:1" x14ac:dyDescent="0.2">
      <c r="A69" s="127"/>
    </row>
    <row r="70" spans="1:1" x14ac:dyDescent="0.2">
      <c r="A70" s="127"/>
    </row>
    <row r="71" spans="1:1" x14ac:dyDescent="0.2">
      <c r="A71" s="127"/>
    </row>
    <row r="72" spans="1:1" x14ac:dyDescent="0.2">
      <c r="A72" s="127"/>
    </row>
    <row r="73" spans="1:1" x14ac:dyDescent="0.2">
      <c r="A73" s="127"/>
    </row>
    <row r="74" spans="1:1" x14ac:dyDescent="0.2">
      <c r="A74" s="127"/>
    </row>
    <row r="75" spans="1:1" x14ac:dyDescent="0.2">
      <c r="A75" s="127"/>
    </row>
    <row r="76" spans="1:1" x14ac:dyDescent="0.2">
      <c r="A76" s="127"/>
    </row>
    <row r="77" spans="1:1" x14ac:dyDescent="0.2">
      <c r="A77" s="127"/>
    </row>
    <row r="78" spans="1:1" x14ac:dyDescent="0.2">
      <c r="A78" s="127"/>
    </row>
    <row r="79" spans="1:1" x14ac:dyDescent="0.2">
      <c r="A79" s="127"/>
    </row>
    <row r="80" spans="1:1" x14ac:dyDescent="0.2">
      <c r="A80" s="127"/>
    </row>
    <row r="81" spans="1:1" x14ac:dyDescent="0.2">
      <c r="A81" s="127"/>
    </row>
    <row r="82" spans="1:1" x14ac:dyDescent="0.2">
      <c r="A82" s="127"/>
    </row>
    <row r="83" spans="1:1" x14ac:dyDescent="0.2">
      <c r="A83" s="127"/>
    </row>
    <row r="84" spans="1:1" x14ac:dyDescent="0.2">
      <c r="A84" s="127"/>
    </row>
    <row r="85" spans="1:1" x14ac:dyDescent="0.2">
      <c r="A85" s="127"/>
    </row>
    <row r="86" spans="1:1" x14ac:dyDescent="0.2">
      <c r="A86" s="127"/>
    </row>
    <row r="87" spans="1:1" x14ac:dyDescent="0.2">
      <c r="A87" s="127"/>
    </row>
    <row r="88" spans="1:1" x14ac:dyDescent="0.2">
      <c r="A88" s="127"/>
    </row>
    <row r="89" spans="1:1" x14ac:dyDescent="0.2">
      <c r="A89" s="127"/>
    </row>
    <row r="90" spans="1:1" x14ac:dyDescent="0.2">
      <c r="A90" s="127"/>
    </row>
    <row r="91" spans="1:1" x14ac:dyDescent="0.2">
      <c r="A91" s="127"/>
    </row>
    <row r="92" spans="1:1" x14ac:dyDescent="0.2">
      <c r="A92" s="127"/>
    </row>
    <row r="93" spans="1:1" x14ac:dyDescent="0.2">
      <c r="A93" s="127"/>
    </row>
    <row r="94" spans="1:1" x14ac:dyDescent="0.2">
      <c r="A94" s="127"/>
    </row>
    <row r="95" spans="1:1" x14ac:dyDescent="0.2">
      <c r="A95" s="127"/>
    </row>
    <row r="96" spans="1:1" x14ac:dyDescent="0.2">
      <c r="A96" s="127"/>
    </row>
    <row r="97" spans="1:1" x14ac:dyDescent="0.2">
      <c r="A97" s="127"/>
    </row>
    <row r="98" spans="1:1" x14ac:dyDescent="0.2">
      <c r="A98" s="127"/>
    </row>
    <row r="99" spans="1:1" x14ac:dyDescent="0.2">
      <c r="A99" s="127"/>
    </row>
    <row r="100" spans="1:1" x14ac:dyDescent="0.2">
      <c r="A100" s="127"/>
    </row>
    <row r="101" spans="1:1" x14ac:dyDescent="0.2">
      <c r="A101" s="127"/>
    </row>
    <row r="102" spans="1:1" x14ac:dyDescent="0.2">
      <c r="A102" s="127"/>
    </row>
    <row r="103" spans="1:1" x14ac:dyDescent="0.2">
      <c r="A103" s="127"/>
    </row>
    <row r="104" spans="1:1" x14ac:dyDescent="0.2">
      <c r="A104" s="127"/>
    </row>
    <row r="105" spans="1:1" x14ac:dyDescent="0.2">
      <c r="A105" s="127"/>
    </row>
    <row r="106" spans="1:1" x14ac:dyDescent="0.2">
      <c r="A106" s="127"/>
    </row>
    <row r="107" spans="1:1" x14ac:dyDescent="0.2">
      <c r="A107" s="127"/>
    </row>
    <row r="108" spans="1:1" x14ac:dyDescent="0.2">
      <c r="A108" s="127"/>
    </row>
    <row r="109" spans="1:1" x14ac:dyDescent="0.2">
      <c r="A109" s="127"/>
    </row>
    <row r="110" spans="1:1" x14ac:dyDescent="0.2">
      <c r="A110" s="127"/>
    </row>
    <row r="111" spans="1:1" x14ac:dyDescent="0.2">
      <c r="A111" s="127"/>
    </row>
    <row r="112" spans="1:1" x14ac:dyDescent="0.2">
      <c r="A112" s="127"/>
    </row>
    <row r="113" spans="1:1" x14ac:dyDescent="0.2">
      <c r="A113" s="127"/>
    </row>
    <row r="114" spans="1:1" x14ac:dyDescent="0.2">
      <c r="A114" s="127"/>
    </row>
    <row r="115" spans="1:1" x14ac:dyDescent="0.2">
      <c r="A115" s="127"/>
    </row>
    <row r="116" spans="1:1" x14ac:dyDescent="0.2">
      <c r="A116" s="127"/>
    </row>
    <row r="117" spans="1:1" x14ac:dyDescent="0.2">
      <c r="A117" s="127"/>
    </row>
    <row r="118" spans="1:1" x14ac:dyDescent="0.2">
      <c r="A118" s="127"/>
    </row>
    <row r="119" spans="1:1" x14ac:dyDescent="0.2">
      <c r="A119" s="127"/>
    </row>
    <row r="120" spans="1:1" x14ac:dyDescent="0.2">
      <c r="A120" s="127"/>
    </row>
    <row r="121" spans="1:1" x14ac:dyDescent="0.2">
      <c r="A121" s="127"/>
    </row>
    <row r="122" spans="1:1" x14ac:dyDescent="0.2">
      <c r="A122" s="127"/>
    </row>
    <row r="123" spans="1:1" x14ac:dyDescent="0.2">
      <c r="A123" s="127"/>
    </row>
    <row r="124" spans="1:1" x14ac:dyDescent="0.2">
      <c r="A124" s="127"/>
    </row>
    <row r="125" spans="1:1" x14ac:dyDescent="0.2">
      <c r="A125" s="127"/>
    </row>
    <row r="126" spans="1:1" x14ac:dyDescent="0.2">
      <c r="A126" s="127"/>
    </row>
    <row r="127" spans="1:1" x14ac:dyDescent="0.2">
      <c r="A127" s="127"/>
    </row>
    <row r="128" spans="1:1" x14ac:dyDescent="0.2">
      <c r="A128" s="127"/>
    </row>
    <row r="129" spans="1:1" x14ac:dyDescent="0.2">
      <c r="A129" s="127"/>
    </row>
    <row r="130" spans="1:1" x14ac:dyDescent="0.2">
      <c r="A130" s="127"/>
    </row>
    <row r="131" spans="1:1" x14ac:dyDescent="0.2">
      <c r="A131" s="127"/>
    </row>
    <row r="132" spans="1:1" x14ac:dyDescent="0.2">
      <c r="A132" s="127"/>
    </row>
    <row r="133" spans="1:1" x14ac:dyDescent="0.2">
      <c r="A133" s="127"/>
    </row>
    <row r="134" spans="1:1" x14ac:dyDescent="0.2">
      <c r="A134" s="127"/>
    </row>
    <row r="135" spans="1:1" x14ac:dyDescent="0.2">
      <c r="A135" s="127"/>
    </row>
    <row r="136" spans="1:1" x14ac:dyDescent="0.2">
      <c r="A136" s="127"/>
    </row>
    <row r="137" spans="1:1" x14ac:dyDescent="0.2">
      <c r="A137" s="127"/>
    </row>
    <row r="138" spans="1:1" x14ac:dyDescent="0.2">
      <c r="A138" s="127"/>
    </row>
    <row r="139" spans="1:1" x14ac:dyDescent="0.2">
      <c r="A139" s="127"/>
    </row>
    <row r="140" spans="1:1" x14ac:dyDescent="0.2">
      <c r="A140" s="127"/>
    </row>
    <row r="141" spans="1:1" x14ac:dyDescent="0.2">
      <c r="A141" s="127"/>
    </row>
    <row r="142" spans="1:1" x14ac:dyDescent="0.2">
      <c r="A142" s="127"/>
    </row>
    <row r="143" spans="1:1" x14ac:dyDescent="0.2">
      <c r="A143" s="127"/>
    </row>
    <row r="144" spans="1:1" x14ac:dyDescent="0.2">
      <c r="A144" s="127"/>
    </row>
    <row r="145" spans="1:1" x14ac:dyDescent="0.2">
      <c r="A145" s="127"/>
    </row>
    <row r="146" spans="1:1" x14ac:dyDescent="0.2">
      <c r="A146" s="127"/>
    </row>
    <row r="147" spans="1:1" x14ac:dyDescent="0.2">
      <c r="A147" s="127"/>
    </row>
    <row r="148" spans="1:1" x14ac:dyDescent="0.2">
      <c r="A148" s="127"/>
    </row>
    <row r="149" spans="1:1" x14ac:dyDescent="0.2">
      <c r="A149" s="127"/>
    </row>
    <row r="150" spans="1:1" x14ac:dyDescent="0.2">
      <c r="A150" s="127"/>
    </row>
    <row r="151" spans="1:1" x14ac:dyDescent="0.2">
      <c r="A151" s="127"/>
    </row>
    <row r="152" spans="1:1" x14ac:dyDescent="0.2">
      <c r="A152" s="127"/>
    </row>
    <row r="153" spans="1:1" x14ac:dyDescent="0.2">
      <c r="A153" s="127"/>
    </row>
    <row r="154" spans="1:1" x14ac:dyDescent="0.2">
      <c r="A154" s="127"/>
    </row>
    <row r="155" spans="1:1" x14ac:dyDescent="0.2">
      <c r="A155" s="127"/>
    </row>
    <row r="156" spans="1:1" x14ac:dyDescent="0.2">
      <c r="A156" s="127"/>
    </row>
    <row r="157" spans="1:1" x14ac:dyDescent="0.2">
      <c r="A157" s="127"/>
    </row>
    <row r="158" spans="1:1" x14ac:dyDescent="0.2">
      <c r="A158" s="127"/>
    </row>
    <row r="159" spans="1:1" x14ac:dyDescent="0.2">
      <c r="A159" s="127"/>
    </row>
    <row r="160" spans="1:1" x14ac:dyDescent="0.2">
      <c r="A160" s="127"/>
    </row>
    <row r="161" spans="1:1" x14ac:dyDescent="0.2">
      <c r="A161" s="127"/>
    </row>
    <row r="162" spans="1:1" x14ac:dyDescent="0.2">
      <c r="A162" s="127"/>
    </row>
    <row r="163" spans="1:1" x14ac:dyDescent="0.2">
      <c r="A163" s="127"/>
    </row>
    <row r="164" spans="1:1" x14ac:dyDescent="0.2">
      <c r="A164" s="127"/>
    </row>
    <row r="165" spans="1:1" x14ac:dyDescent="0.2">
      <c r="A165" s="127"/>
    </row>
    <row r="166" spans="1:1" x14ac:dyDescent="0.2">
      <c r="A166" s="127"/>
    </row>
    <row r="167" spans="1:1" x14ac:dyDescent="0.2">
      <c r="A167" s="127"/>
    </row>
    <row r="168" spans="1:1" x14ac:dyDescent="0.2">
      <c r="A168" s="127"/>
    </row>
    <row r="169" spans="1:1" x14ac:dyDescent="0.2">
      <c r="A169" s="127"/>
    </row>
    <row r="170" spans="1:1" x14ac:dyDescent="0.2">
      <c r="A170" s="127"/>
    </row>
    <row r="171" spans="1:1" x14ac:dyDescent="0.2">
      <c r="A171" s="127"/>
    </row>
    <row r="172" spans="1:1" x14ac:dyDescent="0.2">
      <c r="A172" s="127"/>
    </row>
    <row r="173" spans="1:1" x14ac:dyDescent="0.2">
      <c r="A173" s="127"/>
    </row>
    <row r="174" spans="1:1" x14ac:dyDescent="0.2">
      <c r="A174" s="127"/>
    </row>
    <row r="175" spans="1:1" x14ac:dyDescent="0.2">
      <c r="A175" s="127"/>
    </row>
    <row r="176" spans="1:1" x14ac:dyDescent="0.2">
      <c r="A176" s="127"/>
    </row>
    <row r="177" spans="1:1" x14ac:dyDescent="0.2">
      <c r="A177" s="127"/>
    </row>
    <row r="178" spans="1:1" x14ac:dyDescent="0.2">
      <c r="A178" s="127"/>
    </row>
    <row r="179" spans="1:1" x14ac:dyDescent="0.2">
      <c r="A179" s="127"/>
    </row>
    <row r="180" spans="1:1" x14ac:dyDescent="0.2">
      <c r="A180" s="127"/>
    </row>
    <row r="181" spans="1:1" x14ac:dyDescent="0.2">
      <c r="A181" s="127"/>
    </row>
    <row r="182" spans="1:1" x14ac:dyDescent="0.2">
      <c r="A182" s="127"/>
    </row>
    <row r="183" spans="1:1" x14ac:dyDescent="0.2">
      <c r="A183" s="127"/>
    </row>
    <row r="184" spans="1:1" x14ac:dyDescent="0.2">
      <c r="A184" s="127"/>
    </row>
    <row r="185" spans="1:1" x14ac:dyDescent="0.2">
      <c r="A185" s="127"/>
    </row>
    <row r="186" spans="1:1" x14ac:dyDescent="0.2">
      <c r="A186" s="127"/>
    </row>
    <row r="187" spans="1:1" x14ac:dyDescent="0.2">
      <c r="A187" s="127"/>
    </row>
    <row r="188" spans="1:1" x14ac:dyDescent="0.2">
      <c r="A188" s="127"/>
    </row>
    <row r="189" spans="1:1" x14ac:dyDescent="0.2">
      <c r="A189" s="127"/>
    </row>
    <row r="190" spans="1:1" x14ac:dyDescent="0.2">
      <c r="A190" s="127"/>
    </row>
    <row r="191" spans="1:1" x14ac:dyDescent="0.2">
      <c r="A191" s="127"/>
    </row>
    <row r="192" spans="1:1" x14ac:dyDescent="0.2">
      <c r="A192" s="127"/>
    </row>
    <row r="193" spans="1:1" x14ac:dyDescent="0.2">
      <c r="A193" s="127"/>
    </row>
    <row r="194" spans="1:1" x14ac:dyDescent="0.2">
      <c r="A194" s="127"/>
    </row>
    <row r="195" spans="1:1" x14ac:dyDescent="0.2">
      <c r="A195" s="127"/>
    </row>
    <row r="196" spans="1:1" x14ac:dyDescent="0.2">
      <c r="A196" s="127"/>
    </row>
    <row r="197" spans="1:1" x14ac:dyDescent="0.2">
      <c r="A197" s="127"/>
    </row>
    <row r="198" spans="1:1" x14ac:dyDescent="0.2">
      <c r="A198" s="127"/>
    </row>
    <row r="199" spans="1:1" x14ac:dyDescent="0.2">
      <c r="A199" s="127"/>
    </row>
    <row r="200" spans="1:1" x14ac:dyDescent="0.2">
      <c r="A200" s="127"/>
    </row>
    <row r="201" spans="1:1" x14ac:dyDescent="0.2">
      <c r="A201" s="127"/>
    </row>
    <row r="202" spans="1:1" x14ac:dyDescent="0.2">
      <c r="A202" s="127"/>
    </row>
    <row r="203" spans="1:1" x14ac:dyDescent="0.2">
      <c r="A203" s="127"/>
    </row>
    <row r="204" spans="1:1" x14ac:dyDescent="0.2">
      <c r="A204" s="127"/>
    </row>
    <row r="205" spans="1:1" x14ac:dyDescent="0.2">
      <c r="A205" s="127"/>
    </row>
    <row r="206" spans="1:1" x14ac:dyDescent="0.2">
      <c r="A206" s="127"/>
    </row>
    <row r="207" spans="1:1" x14ac:dyDescent="0.2">
      <c r="A207" s="127"/>
    </row>
    <row r="208" spans="1:1" x14ac:dyDescent="0.2">
      <c r="A208" s="127"/>
    </row>
    <row r="209" spans="1:1" x14ac:dyDescent="0.2">
      <c r="A209" s="127"/>
    </row>
    <row r="210" spans="1:1" x14ac:dyDescent="0.2">
      <c r="A210" s="127"/>
    </row>
    <row r="211" spans="1:1" x14ac:dyDescent="0.2">
      <c r="A211" s="127"/>
    </row>
    <row r="212" spans="1:1" x14ac:dyDescent="0.2">
      <c r="A212" s="127"/>
    </row>
    <row r="213" spans="1:1" x14ac:dyDescent="0.2">
      <c r="A213" s="127"/>
    </row>
    <row r="214" spans="1:1" x14ac:dyDescent="0.2">
      <c r="A214" s="127"/>
    </row>
    <row r="215" spans="1:1" x14ac:dyDescent="0.2">
      <c r="A215" s="127"/>
    </row>
    <row r="216" spans="1:1" x14ac:dyDescent="0.2">
      <c r="A216" s="127"/>
    </row>
    <row r="217" spans="1:1" x14ac:dyDescent="0.2">
      <c r="A217" s="127"/>
    </row>
    <row r="218" spans="1:1" x14ac:dyDescent="0.2">
      <c r="A218" s="127"/>
    </row>
    <row r="219" spans="1:1" x14ac:dyDescent="0.2">
      <c r="A219" s="127"/>
    </row>
    <row r="220" spans="1:1" x14ac:dyDescent="0.2">
      <c r="A220" s="127"/>
    </row>
    <row r="221" spans="1:1" x14ac:dyDescent="0.2">
      <c r="A221" s="127"/>
    </row>
    <row r="222" spans="1:1" x14ac:dyDescent="0.2">
      <c r="A222" s="127"/>
    </row>
    <row r="223" spans="1:1" x14ac:dyDescent="0.2">
      <c r="A223" s="127"/>
    </row>
    <row r="224" spans="1:1" x14ac:dyDescent="0.2">
      <c r="A224" s="127"/>
    </row>
    <row r="225" spans="1:1" x14ac:dyDescent="0.2">
      <c r="A225" s="127"/>
    </row>
    <row r="226" spans="1:1" x14ac:dyDescent="0.2">
      <c r="A226" s="127"/>
    </row>
    <row r="227" spans="1:1" x14ac:dyDescent="0.2">
      <c r="A227" s="127"/>
    </row>
    <row r="228" spans="1:1" x14ac:dyDescent="0.2">
      <c r="A228" s="127"/>
    </row>
    <row r="229" spans="1:1" x14ac:dyDescent="0.2">
      <c r="A229" s="127"/>
    </row>
    <row r="230" spans="1:1" x14ac:dyDescent="0.2">
      <c r="A230" s="127"/>
    </row>
    <row r="231" spans="1:1" x14ac:dyDescent="0.2">
      <c r="A231" s="127"/>
    </row>
    <row r="232" spans="1:1" x14ac:dyDescent="0.2">
      <c r="A232" s="127"/>
    </row>
    <row r="233" spans="1:1" x14ac:dyDescent="0.2">
      <c r="A233" s="127"/>
    </row>
    <row r="234" spans="1:1" x14ac:dyDescent="0.2">
      <c r="A234" s="127"/>
    </row>
    <row r="235" spans="1:1" x14ac:dyDescent="0.2">
      <c r="A235" s="127"/>
    </row>
    <row r="236" spans="1:1" x14ac:dyDescent="0.2">
      <c r="A236" s="127"/>
    </row>
    <row r="237" spans="1:1" x14ac:dyDescent="0.2">
      <c r="A237" s="127"/>
    </row>
    <row r="238" spans="1:1" x14ac:dyDescent="0.2">
      <c r="A238" s="127"/>
    </row>
    <row r="239" spans="1:1" x14ac:dyDescent="0.2">
      <c r="A239" s="127"/>
    </row>
    <row r="240" spans="1:1" x14ac:dyDescent="0.2">
      <c r="A240" s="127"/>
    </row>
    <row r="241" spans="1:1" x14ac:dyDescent="0.2">
      <c r="A241" s="127"/>
    </row>
    <row r="242" spans="1:1" x14ac:dyDescent="0.2">
      <c r="A242" s="127"/>
    </row>
    <row r="243" spans="1:1" x14ac:dyDescent="0.2">
      <c r="A243" s="127"/>
    </row>
    <row r="244" spans="1:1" x14ac:dyDescent="0.2">
      <c r="A244" s="127"/>
    </row>
    <row r="245" spans="1:1" x14ac:dyDescent="0.2">
      <c r="A245" s="127"/>
    </row>
    <row r="246" spans="1:1" x14ac:dyDescent="0.2">
      <c r="A246" s="127"/>
    </row>
    <row r="247" spans="1:1" x14ac:dyDescent="0.2">
      <c r="A247" s="127"/>
    </row>
    <row r="248" spans="1:1" x14ac:dyDescent="0.2">
      <c r="A248" s="127"/>
    </row>
    <row r="249" spans="1:1" x14ac:dyDescent="0.2">
      <c r="A249" s="127"/>
    </row>
    <row r="250" spans="1:1" x14ac:dyDescent="0.2">
      <c r="A250" s="127"/>
    </row>
    <row r="251" spans="1:1" x14ac:dyDescent="0.2">
      <c r="A251" s="127"/>
    </row>
    <row r="252" spans="1:1" x14ac:dyDescent="0.2">
      <c r="A252" s="127"/>
    </row>
    <row r="253" spans="1:1" x14ac:dyDescent="0.2">
      <c r="A253" s="127"/>
    </row>
    <row r="254" spans="1:1" x14ac:dyDescent="0.2">
      <c r="A254" s="127"/>
    </row>
    <row r="255" spans="1:1" x14ac:dyDescent="0.2">
      <c r="A255" s="127"/>
    </row>
    <row r="256" spans="1:1" x14ac:dyDescent="0.2">
      <c r="A256" s="127"/>
    </row>
    <row r="257" spans="1:1" x14ac:dyDescent="0.2">
      <c r="A257" s="127"/>
    </row>
    <row r="258" spans="1:1" x14ac:dyDescent="0.2">
      <c r="A258" s="127"/>
    </row>
    <row r="259" spans="1:1" x14ac:dyDescent="0.2">
      <c r="A259" s="127"/>
    </row>
    <row r="260" spans="1:1" x14ac:dyDescent="0.2">
      <c r="A260" s="127"/>
    </row>
    <row r="261" spans="1:1" x14ac:dyDescent="0.2">
      <c r="A261" s="127"/>
    </row>
    <row r="262" spans="1:1" x14ac:dyDescent="0.2">
      <c r="A262" s="127"/>
    </row>
    <row r="263" spans="1:1" x14ac:dyDescent="0.2">
      <c r="A263" s="127"/>
    </row>
    <row r="264" spans="1:1" x14ac:dyDescent="0.2">
      <c r="A264" s="127"/>
    </row>
    <row r="265" spans="1:1" x14ac:dyDescent="0.2">
      <c r="A265" s="127"/>
    </row>
    <row r="266" spans="1:1" x14ac:dyDescent="0.2">
      <c r="A266" s="127"/>
    </row>
    <row r="267" spans="1:1" x14ac:dyDescent="0.2">
      <c r="A267" s="127"/>
    </row>
    <row r="268" spans="1:1" x14ac:dyDescent="0.2">
      <c r="A268" s="127"/>
    </row>
    <row r="269" spans="1:1" x14ac:dyDescent="0.2">
      <c r="A269" s="127"/>
    </row>
    <row r="270" spans="1:1" x14ac:dyDescent="0.2">
      <c r="A270" s="127"/>
    </row>
    <row r="271" spans="1:1" x14ac:dyDescent="0.2">
      <c r="A271" s="127"/>
    </row>
    <row r="272" spans="1:1" x14ac:dyDescent="0.2">
      <c r="A272" s="127"/>
    </row>
    <row r="273" spans="1:1" x14ac:dyDescent="0.2">
      <c r="A273" s="127"/>
    </row>
    <row r="274" spans="1:1" x14ac:dyDescent="0.2">
      <c r="A274" s="127"/>
    </row>
    <row r="275" spans="1:1" x14ac:dyDescent="0.2">
      <c r="A275" s="127"/>
    </row>
    <row r="276" spans="1:1" x14ac:dyDescent="0.2">
      <c r="A276" s="127"/>
    </row>
    <row r="277" spans="1:1" x14ac:dyDescent="0.2">
      <c r="A277" s="127"/>
    </row>
    <row r="278" spans="1:1" x14ac:dyDescent="0.2">
      <c r="A278" s="127"/>
    </row>
    <row r="279" spans="1:1" x14ac:dyDescent="0.2">
      <c r="A279" s="127"/>
    </row>
    <row r="280" spans="1:1" x14ac:dyDescent="0.2">
      <c r="A280" s="127"/>
    </row>
    <row r="281" spans="1:1" x14ac:dyDescent="0.2">
      <c r="A281" s="127"/>
    </row>
    <row r="282" spans="1:1" x14ac:dyDescent="0.2">
      <c r="A282" s="127"/>
    </row>
    <row r="283" spans="1:1" x14ac:dyDescent="0.2">
      <c r="A283" s="127"/>
    </row>
    <row r="284" spans="1:1" x14ac:dyDescent="0.2">
      <c r="A284" s="127"/>
    </row>
    <row r="285" spans="1:1" x14ac:dyDescent="0.2">
      <c r="A285" s="127"/>
    </row>
    <row r="286" spans="1:1" x14ac:dyDescent="0.2">
      <c r="A286" s="127"/>
    </row>
    <row r="287" spans="1:1" x14ac:dyDescent="0.2">
      <c r="A287" s="127"/>
    </row>
    <row r="288" spans="1:1" x14ac:dyDescent="0.2">
      <c r="A288" s="127"/>
    </row>
    <row r="289" spans="1:1" x14ac:dyDescent="0.2">
      <c r="A289" s="127"/>
    </row>
    <row r="290" spans="1:1" x14ac:dyDescent="0.2">
      <c r="A290" s="127"/>
    </row>
    <row r="291" spans="1:1" x14ac:dyDescent="0.2">
      <c r="A291" s="127"/>
    </row>
    <row r="292" spans="1:1" x14ac:dyDescent="0.2">
      <c r="A292" s="127"/>
    </row>
    <row r="293" spans="1:1" x14ac:dyDescent="0.2">
      <c r="A293" s="127"/>
    </row>
    <row r="294" spans="1:1" x14ac:dyDescent="0.2">
      <c r="A294" s="127"/>
    </row>
    <row r="295" spans="1:1" x14ac:dyDescent="0.2">
      <c r="A295" s="127"/>
    </row>
    <row r="296" spans="1:1" x14ac:dyDescent="0.2">
      <c r="A296" s="127"/>
    </row>
    <row r="297" spans="1:1" x14ac:dyDescent="0.2">
      <c r="A297" s="127"/>
    </row>
    <row r="298" spans="1:1" x14ac:dyDescent="0.2">
      <c r="A298" s="127"/>
    </row>
    <row r="299" spans="1:1" x14ac:dyDescent="0.2">
      <c r="A299" s="127"/>
    </row>
    <row r="300" spans="1:1" x14ac:dyDescent="0.2">
      <c r="A300" s="127"/>
    </row>
    <row r="301" spans="1:1" x14ac:dyDescent="0.2">
      <c r="A301" s="127"/>
    </row>
    <row r="302" spans="1:1" x14ac:dyDescent="0.2">
      <c r="A302" s="127"/>
    </row>
    <row r="303" spans="1:1" x14ac:dyDescent="0.2">
      <c r="A303" s="127"/>
    </row>
    <row r="304" spans="1:1" x14ac:dyDescent="0.2">
      <c r="A304" s="127"/>
    </row>
    <row r="305" spans="1:1" x14ac:dyDescent="0.2">
      <c r="A305" s="127"/>
    </row>
    <row r="306" spans="1:1" x14ac:dyDescent="0.2">
      <c r="A306" s="127"/>
    </row>
    <row r="307" spans="1:1" x14ac:dyDescent="0.2">
      <c r="A307" s="127"/>
    </row>
    <row r="308" spans="1:1" x14ac:dyDescent="0.2">
      <c r="A308" s="127"/>
    </row>
    <row r="309" spans="1:1" x14ac:dyDescent="0.2">
      <c r="A309" s="127"/>
    </row>
    <row r="310" spans="1:1" x14ac:dyDescent="0.2">
      <c r="A310" s="127"/>
    </row>
    <row r="311" spans="1:1" x14ac:dyDescent="0.2">
      <c r="A311" s="127"/>
    </row>
    <row r="312" spans="1:1" x14ac:dyDescent="0.2">
      <c r="A312" s="127"/>
    </row>
    <row r="313" spans="1:1" x14ac:dyDescent="0.2">
      <c r="A313" s="127"/>
    </row>
    <row r="314" spans="1:1" x14ac:dyDescent="0.2">
      <c r="A314" s="127"/>
    </row>
    <row r="315" spans="1:1" x14ac:dyDescent="0.2">
      <c r="A315" s="127"/>
    </row>
    <row r="316" spans="1:1" x14ac:dyDescent="0.2">
      <c r="A316" s="127"/>
    </row>
    <row r="317" spans="1:1" x14ac:dyDescent="0.2">
      <c r="A317" s="127"/>
    </row>
    <row r="318" spans="1:1" x14ac:dyDescent="0.2">
      <c r="A318" s="127"/>
    </row>
    <row r="319" spans="1:1" x14ac:dyDescent="0.2">
      <c r="A319" s="127"/>
    </row>
    <row r="320" spans="1:1" x14ac:dyDescent="0.2">
      <c r="A320" s="127"/>
    </row>
    <row r="321" spans="1:1" x14ac:dyDescent="0.2">
      <c r="A321" s="127"/>
    </row>
    <row r="322" spans="1:1" x14ac:dyDescent="0.2">
      <c r="A322" s="127"/>
    </row>
    <row r="323" spans="1:1" x14ac:dyDescent="0.2">
      <c r="A323" s="127"/>
    </row>
    <row r="324" spans="1:1" x14ac:dyDescent="0.2">
      <c r="A324" s="127"/>
    </row>
    <row r="325" spans="1:1" x14ac:dyDescent="0.2">
      <c r="A325" s="127"/>
    </row>
    <row r="326" spans="1:1" x14ac:dyDescent="0.2">
      <c r="A326" s="127"/>
    </row>
    <row r="327" spans="1:1" x14ac:dyDescent="0.2">
      <c r="A327" s="127"/>
    </row>
    <row r="328" spans="1:1" x14ac:dyDescent="0.2">
      <c r="A328" s="127"/>
    </row>
    <row r="329" spans="1:1" x14ac:dyDescent="0.2">
      <c r="A329" s="127"/>
    </row>
    <row r="330" spans="1:1" x14ac:dyDescent="0.2">
      <c r="A330" s="127"/>
    </row>
    <row r="331" spans="1:1" x14ac:dyDescent="0.2">
      <c r="A331" s="127"/>
    </row>
    <row r="332" spans="1:1" x14ac:dyDescent="0.2">
      <c r="A332" s="127"/>
    </row>
    <row r="333" spans="1:1" x14ac:dyDescent="0.2">
      <c r="A333" s="127"/>
    </row>
    <row r="334" spans="1:1" x14ac:dyDescent="0.2">
      <c r="A334" s="127"/>
    </row>
    <row r="335" spans="1:1" x14ac:dyDescent="0.2">
      <c r="A335" s="127"/>
    </row>
    <row r="336" spans="1:1" x14ac:dyDescent="0.2">
      <c r="A336" s="127"/>
    </row>
    <row r="337" spans="1:1" x14ac:dyDescent="0.2">
      <c r="A337" s="127"/>
    </row>
    <row r="338" spans="1:1" x14ac:dyDescent="0.2">
      <c r="A338" s="127"/>
    </row>
    <row r="339" spans="1:1" x14ac:dyDescent="0.2">
      <c r="A339" s="127"/>
    </row>
    <row r="340" spans="1:1" x14ac:dyDescent="0.2">
      <c r="A340" s="127"/>
    </row>
    <row r="341" spans="1:1" x14ac:dyDescent="0.2">
      <c r="A341" s="127"/>
    </row>
    <row r="342" spans="1:1" x14ac:dyDescent="0.2">
      <c r="A342" s="127"/>
    </row>
    <row r="343" spans="1:1" x14ac:dyDescent="0.2">
      <c r="A343" s="127"/>
    </row>
    <row r="344" spans="1:1" x14ac:dyDescent="0.2">
      <c r="A344" s="127"/>
    </row>
    <row r="345" spans="1:1" x14ac:dyDescent="0.2">
      <c r="A345" s="127"/>
    </row>
    <row r="346" spans="1:1" x14ac:dyDescent="0.2">
      <c r="A346" s="127"/>
    </row>
    <row r="347" spans="1:1" x14ac:dyDescent="0.2">
      <c r="A347" s="127"/>
    </row>
    <row r="348" spans="1:1" x14ac:dyDescent="0.2">
      <c r="A348" s="127"/>
    </row>
    <row r="349" spans="1:1" x14ac:dyDescent="0.2">
      <c r="A349" s="127"/>
    </row>
    <row r="350" spans="1:1" x14ac:dyDescent="0.2">
      <c r="A350" s="127"/>
    </row>
    <row r="351" spans="1:1" x14ac:dyDescent="0.2">
      <c r="A351" s="127"/>
    </row>
    <row r="352" spans="1:1" x14ac:dyDescent="0.2">
      <c r="A352" s="127"/>
    </row>
    <row r="353" spans="1:1" x14ac:dyDescent="0.2">
      <c r="A353" s="127"/>
    </row>
    <row r="354" spans="1:1" x14ac:dyDescent="0.2">
      <c r="A354" s="127"/>
    </row>
    <row r="355" spans="1:1" x14ac:dyDescent="0.2">
      <c r="A355" s="127"/>
    </row>
    <row r="356" spans="1:1" x14ac:dyDescent="0.2">
      <c r="A356" s="127"/>
    </row>
    <row r="357" spans="1:1" x14ac:dyDescent="0.2">
      <c r="A357" s="127"/>
    </row>
    <row r="358" spans="1:1" x14ac:dyDescent="0.2">
      <c r="A358" s="127"/>
    </row>
    <row r="359" spans="1:1" x14ac:dyDescent="0.2">
      <c r="A359" s="127"/>
    </row>
    <row r="360" spans="1:1" x14ac:dyDescent="0.2">
      <c r="A360" s="127"/>
    </row>
    <row r="361" spans="1:1" x14ac:dyDescent="0.2">
      <c r="A361" s="127"/>
    </row>
    <row r="362" spans="1:1" x14ac:dyDescent="0.2">
      <c r="A362" s="127"/>
    </row>
    <row r="363" spans="1:1" x14ac:dyDescent="0.2">
      <c r="A363" s="127"/>
    </row>
    <row r="364" spans="1:1" x14ac:dyDescent="0.2">
      <c r="A364" s="127"/>
    </row>
    <row r="365" spans="1:1" x14ac:dyDescent="0.2">
      <c r="A365" s="127"/>
    </row>
    <row r="366" spans="1:1" x14ac:dyDescent="0.2">
      <c r="A366" s="127"/>
    </row>
    <row r="367" spans="1:1" x14ac:dyDescent="0.2">
      <c r="A367" s="127"/>
    </row>
    <row r="368" spans="1:1" x14ac:dyDescent="0.2">
      <c r="A368" s="127"/>
    </row>
    <row r="369" spans="1:1" x14ac:dyDescent="0.2">
      <c r="A369" s="127"/>
    </row>
    <row r="370" spans="1:1" x14ac:dyDescent="0.2">
      <c r="A370" s="127"/>
    </row>
    <row r="371" spans="1:1" x14ac:dyDescent="0.2">
      <c r="A371" s="127"/>
    </row>
    <row r="372" spans="1:1" x14ac:dyDescent="0.2">
      <c r="A372" s="127"/>
    </row>
    <row r="373" spans="1:1" x14ac:dyDescent="0.2">
      <c r="A373" s="127"/>
    </row>
    <row r="374" spans="1:1" x14ac:dyDescent="0.2">
      <c r="A374" s="127"/>
    </row>
    <row r="375" spans="1:1" x14ac:dyDescent="0.2">
      <c r="A375" s="127"/>
    </row>
    <row r="376" spans="1:1" x14ac:dyDescent="0.2">
      <c r="A376" s="127"/>
    </row>
    <row r="377" spans="1:1" x14ac:dyDescent="0.2">
      <c r="A377" s="127"/>
    </row>
    <row r="378" spans="1:1" x14ac:dyDescent="0.2">
      <c r="A378" s="127"/>
    </row>
    <row r="379" spans="1:1" x14ac:dyDescent="0.2">
      <c r="A379" s="127"/>
    </row>
    <row r="380" spans="1:1" x14ac:dyDescent="0.2">
      <c r="A380" s="127"/>
    </row>
    <row r="381" spans="1:1" x14ac:dyDescent="0.2">
      <c r="A381" s="127"/>
    </row>
    <row r="382" spans="1:1" x14ac:dyDescent="0.2">
      <c r="A382" s="127"/>
    </row>
    <row r="383" spans="1:1" x14ac:dyDescent="0.2">
      <c r="A383" s="127"/>
    </row>
    <row r="384" spans="1:1" x14ac:dyDescent="0.2">
      <c r="A384" s="127"/>
    </row>
    <row r="385" spans="1:1" x14ac:dyDescent="0.2">
      <c r="A385" s="127"/>
    </row>
    <row r="386" spans="1:1" x14ac:dyDescent="0.2">
      <c r="A386" s="127"/>
    </row>
    <row r="387" spans="1:1" x14ac:dyDescent="0.2">
      <c r="A387" s="127"/>
    </row>
    <row r="388" spans="1:1" x14ac:dyDescent="0.2">
      <c r="A388" s="127"/>
    </row>
    <row r="389" spans="1:1" x14ac:dyDescent="0.2">
      <c r="A389" s="127"/>
    </row>
    <row r="390" spans="1:1" x14ac:dyDescent="0.2">
      <c r="A390" s="127"/>
    </row>
    <row r="391" spans="1:1" x14ac:dyDescent="0.2">
      <c r="A391" s="127"/>
    </row>
    <row r="392" spans="1:1" x14ac:dyDescent="0.2">
      <c r="A392" s="127"/>
    </row>
    <row r="393" spans="1:1" x14ac:dyDescent="0.2">
      <c r="A393" s="127"/>
    </row>
    <row r="394" spans="1:1" x14ac:dyDescent="0.2">
      <c r="A394" s="127"/>
    </row>
    <row r="395" spans="1:1" x14ac:dyDescent="0.2">
      <c r="A395" s="127"/>
    </row>
    <row r="396" spans="1:1" x14ac:dyDescent="0.2">
      <c r="A396" s="127"/>
    </row>
    <row r="397" spans="1:1" x14ac:dyDescent="0.2">
      <c r="A397" s="127"/>
    </row>
    <row r="398" spans="1:1" x14ac:dyDescent="0.2">
      <c r="A398" s="127"/>
    </row>
    <row r="399" spans="1:1" x14ac:dyDescent="0.2">
      <c r="A399" s="127"/>
    </row>
    <row r="400" spans="1:1" x14ac:dyDescent="0.2">
      <c r="A400" s="127"/>
    </row>
    <row r="401" spans="1:1" x14ac:dyDescent="0.2">
      <c r="A401" s="127"/>
    </row>
    <row r="402" spans="1:1" x14ac:dyDescent="0.2">
      <c r="A402" s="127"/>
    </row>
    <row r="403" spans="1:1" x14ac:dyDescent="0.2">
      <c r="A403" s="127"/>
    </row>
    <row r="404" spans="1:1" x14ac:dyDescent="0.2">
      <c r="A404" s="127"/>
    </row>
    <row r="405" spans="1:1" x14ac:dyDescent="0.2">
      <c r="A405" s="127"/>
    </row>
    <row r="406" spans="1:1" x14ac:dyDescent="0.2">
      <c r="A406" s="127"/>
    </row>
    <row r="407" spans="1:1" x14ac:dyDescent="0.2">
      <c r="A407" s="127"/>
    </row>
    <row r="408" spans="1:1" x14ac:dyDescent="0.2">
      <c r="A408" s="127"/>
    </row>
    <row r="409" spans="1:1" x14ac:dyDescent="0.2">
      <c r="A409" s="127"/>
    </row>
    <row r="410" spans="1:1" x14ac:dyDescent="0.2">
      <c r="A410" s="127"/>
    </row>
    <row r="411" spans="1:1" x14ac:dyDescent="0.2">
      <c r="A411" s="127"/>
    </row>
    <row r="412" spans="1:1" x14ac:dyDescent="0.2">
      <c r="A412" s="127"/>
    </row>
    <row r="413" spans="1:1" x14ac:dyDescent="0.2">
      <c r="A413" s="127"/>
    </row>
    <row r="414" spans="1:1" x14ac:dyDescent="0.2">
      <c r="A414" s="127"/>
    </row>
    <row r="415" spans="1:1" x14ac:dyDescent="0.2">
      <c r="A415" s="127"/>
    </row>
    <row r="416" spans="1:1" x14ac:dyDescent="0.2">
      <c r="A416" s="127"/>
    </row>
    <row r="417" spans="1:1" x14ac:dyDescent="0.2">
      <c r="A417" s="127"/>
    </row>
    <row r="418" spans="1:1" x14ac:dyDescent="0.2">
      <c r="A418" s="127"/>
    </row>
    <row r="419" spans="1:1" x14ac:dyDescent="0.2">
      <c r="A419" s="127"/>
    </row>
    <row r="420" spans="1:1" x14ac:dyDescent="0.2">
      <c r="A420" s="127"/>
    </row>
    <row r="421" spans="1:1" x14ac:dyDescent="0.2">
      <c r="A421" s="127"/>
    </row>
    <row r="422" spans="1:1" x14ac:dyDescent="0.2">
      <c r="A422" s="127"/>
    </row>
    <row r="423" spans="1:1" x14ac:dyDescent="0.2">
      <c r="A423" s="127"/>
    </row>
    <row r="424" spans="1:1" x14ac:dyDescent="0.2">
      <c r="A424" s="127"/>
    </row>
    <row r="425" spans="1:1" x14ac:dyDescent="0.2">
      <c r="A425" s="127"/>
    </row>
    <row r="426" spans="1:1" x14ac:dyDescent="0.2">
      <c r="A426" s="127"/>
    </row>
    <row r="427" spans="1:1" x14ac:dyDescent="0.2">
      <c r="A427" s="127"/>
    </row>
    <row r="428" spans="1:1" x14ac:dyDescent="0.2">
      <c r="A428" s="127"/>
    </row>
    <row r="429" spans="1:1" x14ac:dyDescent="0.2">
      <c r="A429" s="127"/>
    </row>
    <row r="430" spans="1:1" x14ac:dyDescent="0.2">
      <c r="A430" s="127"/>
    </row>
    <row r="431" spans="1:1" x14ac:dyDescent="0.2">
      <c r="A431" s="127"/>
    </row>
    <row r="432" spans="1:1" x14ac:dyDescent="0.2">
      <c r="A432" s="127"/>
    </row>
    <row r="433" spans="1:1" x14ac:dyDescent="0.2">
      <c r="A433" s="127"/>
    </row>
    <row r="434" spans="1:1" x14ac:dyDescent="0.2">
      <c r="A434" s="127"/>
    </row>
    <row r="435" spans="1:1" x14ac:dyDescent="0.2">
      <c r="A435" s="127"/>
    </row>
    <row r="436" spans="1:1" x14ac:dyDescent="0.2">
      <c r="A436" s="127"/>
    </row>
    <row r="437" spans="1:1" x14ac:dyDescent="0.2">
      <c r="A437" s="127"/>
    </row>
    <row r="438" spans="1:1" x14ac:dyDescent="0.2">
      <c r="A438" s="127"/>
    </row>
    <row r="439" spans="1:1" x14ac:dyDescent="0.2">
      <c r="A439" s="127"/>
    </row>
    <row r="440" spans="1:1" x14ac:dyDescent="0.2">
      <c r="A440" s="127"/>
    </row>
    <row r="441" spans="1:1" x14ac:dyDescent="0.2">
      <c r="A441" s="127"/>
    </row>
    <row r="442" spans="1:1" x14ac:dyDescent="0.2">
      <c r="A442" s="127"/>
    </row>
    <row r="443" spans="1:1" x14ac:dyDescent="0.2">
      <c r="A443" s="127"/>
    </row>
    <row r="444" spans="1:1" x14ac:dyDescent="0.2">
      <c r="A444" s="127"/>
    </row>
    <row r="445" spans="1:1" x14ac:dyDescent="0.2">
      <c r="A445" s="127"/>
    </row>
    <row r="446" spans="1:1" x14ac:dyDescent="0.2">
      <c r="A446" s="127"/>
    </row>
    <row r="447" spans="1:1" x14ac:dyDescent="0.2">
      <c r="A447" s="127"/>
    </row>
    <row r="448" spans="1:1" x14ac:dyDescent="0.2">
      <c r="A448" s="127"/>
    </row>
    <row r="449" spans="1:1" x14ac:dyDescent="0.2">
      <c r="A449" s="127"/>
    </row>
    <row r="450" spans="1:1" x14ac:dyDescent="0.2">
      <c r="A450" s="127"/>
    </row>
    <row r="451" spans="1:1" x14ac:dyDescent="0.2">
      <c r="A451" s="127"/>
    </row>
    <row r="452" spans="1:1" x14ac:dyDescent="0.2">
      <c r="A452" s="127"/>
    </row>
    <row r="453" spans="1:1" x14ac:dyDescent="0.2">
      <c r="A453" s="127"/>
    </row>
    <row r="454" spans="1:1" x14ac:dyDescent="0.2">
      <c r="A454" s="127"/>
    </row>
    <row r="455" spans="1:1" x14ac:dyDescent="0.2">
      <c r="A455" s="127"/>
    </row>
    <row r="456" spans="1:1" x14ac:dyDescent="0.2">
      <c r="A456" s="127"/>
    </row>
    <row r="457" spans="1:1" x14ac:dyDescent="0.2">
      <c r="A457" s="127"/>
    </row>
    <row r="458" spans="1:1" x14ac:dyDescent="0.2">
      <c r="A458" s="127"/>
    </row>
    <row r="459" spans="1:1" x14ac:dyDescent="0.2">
      <c r="A459" s="127"/>
    </row>
    <row r="460" spans="1:1" x14ac:dyDescent="0.2">
      <c r="A460" s="127"/>
    </row>
    <row r="461" spans="1:1" x14ac:dyDescent="0.2">
      <c r="A461" s="127"/>
    </row>
    <row r="462" spans="1:1" x14ac:dyDescent="0.2">
      <c r="A462" s="127"/>
    </row>
    <row r="463" spans="1:1" x14ac:dyDescent="0.2">
      <c r="A463" s="127"/>
    </row>
    <row r="464" spans="1:1" x14ac:dyDescent="0.2">
      <c r="A464" s="127"/>
    </row>
    <row r="465" spans="1:1" x14ac:dyDescent="0.2">
      <c r="A465" s="127"/>
    </row>
    <row r="466" spans="1:1" x14ac:dyDescent="0.2">
      <c r="A466" s="127"/>
    </row>
    <row r="467" spans="1:1" x14ac:dyDescent="0.2">
      <c r="A467" s="127"/>
    </row>
    <row r="468" spans="1:1" x14ac:dyDescent="0.2">
      <c r="A468" s="127"/>
    </row>
    <row r="469" spans="1:1" x14ac:dyDescent="0.2">
      <c r="A469" s="127"/>
    </row>
    <row r="470" spans="1:1" x14ac:dyDescent="0.2">
      <c r="A470" s="127"/>
    </row>
    <row r="471" spans="1:1" x14ac:dyDescent="0.2">
      <c r="A471" s="127"/>
    </row>
    <row r="472" spans="1:1" x14ac:dyDescent="0.2">
      <c r="A472" s="127"/>
    </row>
    <row r="473" spans="1:1" x14ac:dyDescent="0.2">
      <c r="A473" s="127"/>
    </row>
    <row r="474" spans="1:1" x14ac:dyDescent="0.2">
      <c r="A474" s="127"/>
    </row>
    <row r="475" spans="1:1" x14ac:dyDescent="0.2">
      <c r="A475" s="127"/>
    </row>
    <row r="476" spans="1:1" x14ac:dyDescent="0.2">
      <c r="A476" s="127"/>
    </row>
    <row r="477" spans="1:1" x14ac:dyDescent="0.2">
      <c r="A477" s="127"/>
    </row>
    <row r="478" spans="1:1" x14ac:dyDescent="0.2">
      <c r="A478" s="127"/>
    </row>
    <row r="479" spans="1:1" x14ac:dyDescent="0.2">
      <c r="A479" s="127"/>
    </row>
    <row r="480" spans="1:1" x14ac:dyDescent="0.2">
      <c r="A480" s="127"/>
    </row>
    <row r="481" spans="1:1" x14ac:dyDescent="0.2">
      <c r="A481" s="127"/>
    </row>
    <row r="482" spans="1:1" x14ac:dyDescent="0.2">
      <c r="A482" s="127"/>
    </row>
    <row r="483" spans="1:1" x14ac:dyDescent="0.2">
      <c r="A483" s="127"/>
    </row>
    <row r="484" spans="1:1" x14ac:dyDescent="0.2">
      <c r="A484" s="127"/>
    </row>
    <row r="485" spans="1:1" x14ac:dyDescent="0.2">
      <c r="A485" s="127"/>
    </row>
    <row r="486" spans="1:1" x14ac:dyDescent="0.2">
      <c r="A486" s="127"/>
    </row>
    <row r="487" spans="1:1" x14ac:dyDescent="0.2">
      <c r="A487" s="127"/>
    </row>
    <row r="488" spans="1:1" x14ac:dyDescent="0.2">
      <c r="A488" s="127"/>
    </row>
    <row r="489" spans="1:1" x14ac:dyDescent="0.2">
      <c r="A489" s="127"/>
    </row>
    <row r="490" spans="1:1" x14ac:dyDescent="0.2">
      <c r="A490" s="127"/>
    </row>
    <row r="491" spans="1:1" x14ac:dyDescent="0.2">
      <c r="A491" s="127"/>
    </row>
    <row r="492" spans="1:1" x14ac:dyDescent="0.2">
      <c r="A492" s="127"/>
    </row>
    <row r="493" spans="1:1" x14ac:dyDescent="0.2">
      <c r="A493" s="127"/>
    </row>
    <row r="494" spans="1:1" x14ac:dyDescent="0.2">
      <c r="A494" s="127"/>
    </row>
    <row r="495" spans="1:1" x14ac:dyDescent="0.2">
      <c r="A495" s="127"/>
    </row>
    <row r="496" spans="1:1" x14ac:dyDescent="0.2">
      <c r="A496" s="127"/>
    </row>
    <row r="497" spans="1:1" x14ac:dyDescent="0.2">
      <c r="A497" s="127"/>
    </row>
    <row r="498" spans="1:1" x14ac:dyDescent="0.2">
      <c r="A498" s="127"/>
    </row>
    <row r="499" spans="1:1" x14ac:dyDescent="0.2">
      <c r="A499" s="127"/>
    </row>
    <row r="500" spans="1:1" x14ac:dyDescent="0.2">
      <c r="A500" s="127"/>
    </row>
    <row r="501" spans="1:1" x14ac:dyDescent="0.2">
      <c r="A501" s="127"/>
    </row>
    <row r="502" spans="1:1" x14ac:dyDescent="0.2">
      <c r="A502" s="127"/>
    </row>
    <row r="503" spans="1:1" x14ac:dyDescent="0.2">
      <c r="A503" s="127"/>
    </row>
    <row r="504" spans="1:1" x14ac:dyDescent="0.2">
      <c r="A504" s="127"/>
    </row>
    <row r="505" spans="1:1" x14ac:dyDescent="0.2">
      <c r="A505" s="127"/>
    </row>
    <row r="506" spans="1:1" x14ac:dyDescent="0.2">
      <c r="A506" s="127"/>
    </row>
    <row r="507" spans="1:1" x14ac:dyDescent="0.2">
      <c r="A507" s="127"/>
    </row>
    <row r="508" spans="1:1" x14ac:dyDescent="0.2">
      <c r="A508" s="127"/>
    </row>
    <row r="509" spans="1:1" x14ac:dyDescent="0.2">
      <c r="A509" s="127"/>
    </row>
    <row r="510" spans="1:1" x14ac:dyDescent="0.2">
      <c r="A510" s="127"/>
    </row>
    <row r="511" spans="1:1" x14ac:dyDescent="0.2">
      <c r="A511" s="127"/>
    </row>
    <row r="512" spans="1:1" x14ac:dyDescent="0.2">
      <c r="A512" s="127"/>
    </row>
    <row r="513" spans="1:1" x14ac:dyDescent="0.2">
      <c r="A513" s="127"/>
    </row>
    <row r="514" spans="1:1" x14ac:dyDescent="0.2">
      <c r="A514" s="127"/>
    </row>
    <row r="515" spans="1:1" x14ac:dyDescent="0.2">
      <c r="A515" s="127"/>
    </row>
    <row r="516" spans="1:1" x14ac:dyDescent="0.2">
      <c r="A516" s="127"/>
    </row>
    <row r="517" spans="1:1" x14ac:dyDescent="0.2">
      <c r="A517" s="127"/>
    </row>
    <row r="518" spans="1:1" x14ac:dyDescent="0.2">
      <c r="A518" s="127"/>
    </row>
    <row r="519" spans="1:1" x14ac:dyDescent="0.2">
      <c r="A519" s="127"/>
    </row>
    <row r="520" spans="1:1" x14ac:dyDescent="0.2">
      <c r="A520" s="127"/>
    </row>
    <row r="521" spans="1:1" x14ac:dyDescent="0.2">
      <c r="A521" s="127"/>
    </row>
    <row r="522" spans="1:1" x14ac:dyDescent="0.2">
      <c r="A522" s="127"/>
    </row>
    <row r="523" spans="1:1" x14ac:dyDescent="0.2">
      <c r="A523" s="127"/>
    </row>
    <row r="524" spans="1:1" x14ac:dyDescent="0.2">
      <c r="A524" s="127"/>
    </row>
    <row r="525" spans="1:1" x14ac:dyDescent="0.2">
      <c r="A525" s="127"/>
    </row>
    <row r="526" spans="1:1" x14ac:dyDescent="0.2">
      <c r="A526" s="127"/>
    </row>
    <row r="527" spans="1:1" x14ac:dyDescent="0.2">
      <c r="A527" s="127"/>
    </row>
    <row r="528" spans="1:1" x14ac:dyDescent="0.2">
      <c r="A528" s="127"/>
    </row>
    <row r="529" spans="1:1" x14ac:dyDescent="0.2">
      <c r="A529" s="127"/>
    </row>
    <row r="530" spans="1:1" x14ac:dyDescent="0.2">
      <c r="A530" s="127"/>
    </row>
    <row r="531" spans="1:1" x14ac:dyDescent="0.2">
      <c r="A531" s="127"/>
    </row>
    <row r="532" spans="1:1" x14ac:dyDescent="0.2">
      <c r="A532" s="127"/>
    </row>
    <row r="533" spans="1:1" x14ac:dyDescent="0.2">
      <c r="A533" s="127"/>
    </row>
    <row r="534" spans="1:1" x14ac:dyDescent="0.2">
      <c r="A534" s="127"/>
    </row>
    <row r="535" spans="1:1" x14ac:dyDescent="0.2">
      <c r="A535" s="127"/>
    </row>
    <row r="536" spans="1:1" x14ac:dyDescent="0.2">
      <c r="A536" s="127"/>
    </row>
    <row r="537" spans="1:1" x14ac:dyDescent="0.2">
      <c r="A537" s="127"/>
    </row>
    <row r="538" spans="1:1" x14ac:dyDescent="0.2">
      <c r="A538" s="127"/>
    </row>
    <row r="539" spans="1:1" x14ac:dyDescent="0.2">
      <c r="A539" s="127"/>
    </row>
    <row r="540" spans="1:1" x14ac:dyDescent="0.2">
      <c r="A540" s="127"/>
    </row>
    <row r="541" spans="1:1" x14ac:dyDescent="0.2">
      <c r="A541" s="127"/>
    </row>
    <row r="542" spans="1:1" x14ac:dyDescent="0.2">
      <c r="A542" s="127"/>
    </row>
    <row r="543" spans="1:1" x14ac:dyDescent="0.2">
      <c r="A543" s="127"/>
    </row>
    <row r="544" spans="1:1" x14ac:dyDescent="0.2">
      <c r="A544" s="127"/>
    </row>
    <row r="545" spans="1:1" x14ac:dyDescent="0.2">
      <c r="A545" s="127"/>
    </row>
    <row r="546" spans="1:1" x14ac:dyDescent="0.2">
      <c r="A546" s="127"/>
    </row>
    <row r="547" spans="1:1" x14ac:dyDescent="0.2">
      <c r="A547" s="127"/>
    </row>
    <row r="548" spans="1:1" x14ac:dyDescent="0.2">
      <c r="A548" s="127"/>
    </row>
    <row r="549" spans="1:1" x14ac:dyDescent="0.2">
      <c r="A549" s="127"/>
    </row>
    <row r="550" spans="1:1" x14ac:dyDescent="0.2">
      <c r="A550" s="127"/>
    </row>
    <row r="551" spans="1:1" x14ac:dyDescent="0.2">
      <c r="A551" s="127"/>
    </row>
    <row r="552" spans="1:1" x14ac:dyDescent="0.2">
      <c r="A552" s="127"/>
    </row>
    <row r="553" spans="1:1" x14ac:dyDescent="0.2">
      <c r="A553" s="127"/>
    </row>
    <row r="554" spans="1:1" x14ac:dyDescent="0.2">
      <c r="A554" s="127"/>
    </row>
    <row r="555" spans="1:1" x14ac:dyDescent="0.2">
      <c r="A555" s="127"/>
    </row>
    <row r="556" spans="1:1" x14ac:dyDescent="0.2">
      <c r="A556" s="127"/>
    </row>
    <row r="557" spans="1:1" x14ac:dyDescent="0.2">
      <c r="A557" s="127"/>
    </row>
    <row r="558" spans="1:1" x14ac:dyDescent="0.2">
      <c r="A558" s="127"/>
    </row>
    <row r="559" spans="1:1" x14ac:dyDescent="0.2">
      <c r="A559" s="127"/>
    </row>
    <row r="560" spans="1:1" x14ac:dyDescent="0.2">
      <c r="A560" s="127"/>
    </row>
    <row r="561" spans="1:1" x14ac:dyDescent="0.2">
      <c r="A561" s="127"/>
    </row>
    <row r="562" spans="1:1" x14ac:dyDescent="0.2">
      <c r="A562" s="127"/>
    </row>
    <row r="563" spans="1:1" x14ac:dyDescent="0.2">
      <c r="A563" s="127"/>
    </row>
    <row r="564" spans="1:1" x14ac:dyDescent="0.2">
      <c r="A564" s="127"/>
    </row>
    <row r="565" spans="1:1" x14ac:dyDescent="0.2">
      <c r="A565" s="127"/>
    </row>
    <row r="566" spans="1:1" x14ac:dyDescent="0.2">
      <c r="A566" s="127"/>
    </row>
    <row r="567" spans="1:1" x14ac:dyDescent="0.2">
      <c r="A567" s="127"/>
    </row>
    <row r="568" spans="1:1" x14ac:dyDescent="0.2">
      <c r="A568" s="127"/>
    </row>
    <row r="569" spans="1:1" x14ac:dyDescent="0.2">
      <c r="A569" s="127"/>
    </row>
    <row r="570" spans="1:1" x14ac:dyDescent="0.2">
      <c r="A570" s="127"/>
    </row>
    <row r="571" spans="1:1" x14ac:dyDescent="0.2">
      <c r="A571" s="127"/>
    </row>
    <row r="572" spans="1:1" x14ac:dyDescent="0.2">
      <c r="A572" s="127"/>
    </row>
    <row r="573" spans="1:1" x14ac:dyDescent="0.2">
      <c r="A573" s="127"/>
    </row>
    <row r="574" spans="1:1" x14ac:dyDescent="0.2">
      <c r="A574" s="127"/>
    </row>
    <row r="575" spans="1:1" x14ac:dyDescent="0.2">
      <c r="A575" s="127"/>
    </row>
    <row r="576" spans="1:1" x14ac:dyDescent="0.2">
      <c r="A576" s="127"/>
    </row>
    <row r="577" spans="1:1" x14ac:dyDescent="0.2">
      <c r="A577" s="127"/>
    </row>
    <row r="578" spans="1:1" x14ac:dyDescent="0.2">
      <c r="A578" s="127"/>
    </row>
    <row r="579" spans="1:1" x14ac:dyDescent="0.2">
      <c r="A579" s="127"/>
    </row>
    <row r="580" spans="1:1" x14ac:dyDescent="0.2">
      <c r="A580" s="127"/>
    </row>
    <row r="581" spans="1:1" x14ac:dyDescent="0.2">
      <c r="A581" s="127"/>
    </row>
    <row r="582" spans="1:1" x14ac:dyDescent="0.2">
      <c r="A582" s="127"/>
    </row>
    <row r="583" spans="1:1" x14ac:dyDescent="0.2">
      <c r="A583" s="127"/>
    </row>
    <row r="584" spans="1:1" x14ac:dyDescent="0.2">
      <c r="A584" s="127"/>
    </row>
    <row r="585" spans="1:1" x14ac:dyDescent="0.2">
      <c r="A585" s="127"/>
    </row>
    <row r="586" spans="1:1" x14ac:dyDescent="0.2">
      <c r="A586" s="127"/>
    </row>
    <row r="587" spans="1:1" x14ac:dyDescent="0.2">
      <c r="A587" s="127"/>
    </row>
    <row r="588" spans="1:1" x14ac:dyDescent="0.2">
      <c r="A588" s="127"/>
    </row>
    <row r="589" spans="1:1" x14ac:dyDescent="0.2">
      <c r="A589" s="127"/>
    </row>
    <row r="590" spans="1:1" x14ac:dyDescent="0.2">
      <c r="A590" s="127"/>
    </row>
    <row r="591" spans="1:1" x14ac:dyDescent="0.2">
      <c r="A591" s="127"/>
    </row>
    <row r="592" spans="1:1" x14ac:dyDescent="0.2">
      <c r="A592" s="127"/>
    </row>
    <row r="593" spans="1:1" x14ac:dyDescent="0.2">
      <c r="A593" s="127"/>
    </row>
    <row r="594" spans="1:1" x14ac:dyDescent="0.2">
      <c r="A594" s="127"/>
    </row>
    <row r="595" spans="1:1" x14ac:dyDescent="0.2">
      <c r="A595" s="127"/>
    </row>
    <row r="596" spans="1:1" x14ac:dyDescent="0.2">
      <c r="A596" s="127"/>
    </row>
    <row r="597" spans="1:1" x14ac:dyDescent="0.2">
      <c r="A597" s="127"/>
    </row>
    <row r="598" spans="1:1" x14ac:dyDescent="0.2">
      <c r="A598" s="127"/>
    </row>
    <row r="599" spans="1:1" x14ac:dyDescent="0.2">
      <c r="A599" s="127"/>
    </row>
    <row r="600" spans="1:1" x14ac:dyDescent="0.2">
      <c r="A600" s="127"/>
    </row>
    <row r="601" spans="1:1" x14ac:dyDescent="0.2">
      <c r="A601" s="127"/>
    </row>
    <row r="602" spans="1:1" x14ac:dyDescent="0.2">
      <c r="A602" s="127"/>
    </row>
    <row r="603" spans="1:1" x14ac:dyDescent="0.2">
      <c r="A603" s="127"/>
    </row>
    <row r="604" spans="1:1" x14ac:dyDescent="0.2">
      <c r="A604" s="127"/>
    </row>
    <row r="605" spans="1:1" x14ac:dyDescent="0.2">
      <c r="A605" s="127"/>
    </row>
    <row r="606" spans="1:1" x14ac:dyDescent="0.2">
      <c r="A606" s="127"/>
    </row>
    <row r="607" spans="1:1" x14ac:dyDescent="0.2">
      <c r="A607" s="127"/>
    </row>
    <row r="608" spans="1:1" x14ac:dyDescent="0.2">
      <c r="A608" s="127"/>
    </row>
    <row r="609" spans="1:1" x14ac:dyDescent="0.2">
      <c r="A609" s="127"/>
    </row>
    <row r="610" spans="1:1" x14ac:dyDescent="0.2">
      <c r="A610" s="127"/>
    </row>
    <row r="611" spans="1:1" x14ac:dyDescent="0.2">
      <c r="A611" s="127"/>
    </row>
    <row r="612" spans="1:1" x14ac:dyDescent="0.2">
      <c r="A612" s="127"/>
    </row>
    <row r="613" spans="1:1" x14ac:dyDescent="0.2">
      <c r="A613" s="127"/>
    </row>
    <row r="614" spans="1:1" x14ac:dyDescent="0.2">
      <c r="A614" s="127"/>
    </row>
    <row r="615" spans="1:1" x14ac:dyDescent="0.2">
      <c r="A615" s="127"/>
    </row>
    <row r="616" spans="1:1" x14ac:dyDescent="0.2">
      <c r="A616" s="127"/>
    </row>
    <row r="617" spans="1:1" x14ac:dyDescent="0.2">
      <c r="A617" s="127"/>
    </row>
    <row r="618" spans="1:1" x14ac:dyDescent="0.2">
      <c r="A618" s="127"/>
    </row>
    <row r="619" spans="1:1" x14ac:dyDescent="0.2">
      <c r="A619" s="127"/>
    </row>
    <row r="620" spans="1:1" x14ac:dyDescent="0.2">
      <c r="A620" s="127"/>
    </row>
    <row r="621" spans="1:1" x14ac:dyDescent="0.2">
      <c r="A621" s="127"/>
    </row>
    <row r="622" spans="1:1" x14ac:dyDescent="0.2">
      <c r="A622" s="127"/>
    </row>
    <row r="623" spans="1:1" x14ac:dyDescent="0.2">
      <c r="A623" s="127"/>
    </row>
    <row r="624" spans="1:1" x14ac:dyDescent="0.2">
      <c r="A624" s="127"/>
    </row>
    <row r="625" spans="1:1" x14ac:dyDescent="0.2">
      <c r="A625" s="127"/>
    </row>
    <row r="626" spans="1:1" x14ac:dyDescent="0.2">
      <c r="A626" s="127"/>
    </row>
    <row r="627" spans="1:1" x14ac:dyDescent="0.2">
      <c r="A627" s="127"/>
    </row>
    <row r="628" spans="1:1" x14ac:dyDescent="0.2">
      <c r="A628" s="127"/>
    </row>
    <row r="629" spans="1:1" x14ac:dyDescent="0.2">
      <c r="A629" s="127"/>
    </row>
    <row r="630" spans="1:1" x14ac:dyDescent="0.2">
      <c r="A630" s="127"/>
    </row>
    <row r="631" spans="1:1" x14ac:dyDescent="0.2">
      <c r="A631" s="127"/>
    </row>
    <row r="632" spans="1:1" x14ac:dyDescent="0.2">
      <c r="A632" s="127"/>
    </row>
    <row r="633" spans="1:1" x14ac:dyDescent="0.2">
      <c r="A633" s="127"/>
    </row>
    <row r="634" spans="1:1" x14ac:dyDescent="0.2">
      <c r="A634" s="127"/>
    </row>
    <row r="635" spans="1:1" x14ac:dyDescent="0.2">
      <c r="A635" s="127"/>
    </row>
    <row r="636" spans="1:1" x14ac:dyDescent="0.2">
      <c r="A636" s="127"/>
    </row>
    <row r="637" spans="1:1" x14ac:dyDescent="0.2">
      <c r="A637" s="127"/>
    </row>
    <row r="638" spans="1:1" x14ac:dyDescent="0.2">
      <c r="A638" s="127"/>
    </row>
    <row r="639" spans="1:1" x14ac:dyDescent="0.2">
      <c r="A639" s="127"/>
    </row>
    <row r="640" spans="1:1" x14ac:dyDescent="0.2">
      <c r="A640" s="127"/>
    </row>
    <row r="641" spans="1:1" x14ac:dyDescent="0.2">
      <c r="A641" s="127"/>
    </row>
    <row r="642" spans="1:1" x14ac:dyDescent="0.2">
      <c r="A642" s="127"/>
    </row>
    <row r="643" spans="1:1" x14ac:dyDescent="0.2">
      <c r="A643" s="127"/>
    </row>
    <row r="644" spans="1:1" x14ac:dyDescent="0.2">
      <c r="A644" s="127"/>
    </row>
    <row r="645" spans="1:1" x14ac:dyDescent="0.2">
      <c r="A645" s="127"/>
    </row>
    <row r="646" spans="1:1" x14ac:dyDescent="0.2">
      <c r="A646" s="127"/>
    </row>
    <row r="647" spans="1:1" x14ac:dyDescent="0.2">
      <c r="A647" s="127"/>
    </row>
    <row r="648" spans="1:1" x14ac:dyDescent="0.2">
      <c r="A648" s="127"/>
    </row>
    <row r="649" spans="1:1" x14ac:dyDescent="0.2">
      <c r="A649" s="127"/>
    </row>
    <row r="650" spans="1:1" x14ac:dyDescent="0.2">
      <c r="A650" s="127"/>
    </row>
    <row r="651" spans="1:1" x14ac:dyDescent="0.2">
      <c r="A651" s="127"/>
    </row>
    <row r="652" spans="1:1" x14ac:dyDescent="0.2">
      <c r="A652" s="127"/>
    </row>
    <row r="653" spans="1:1" x14ac:dyDescent="0.2">
      <c r="A653" s="127"/>
    </row>
    <row r="654" spans="1:1" x14ac:dyDescent="0.2">
      <c r="A654" s="127"/>
    </row>
    <row r="655" spans="1:1" x14ac:dyDescent="0.2">
      <c r="A655" s="127"/>
    </row>
    <row r="656" spans="1:1" x14ac:dyDescent="0.2">
      <c r="A656" s="127"/>
    </row>
    <row r="657" spans="1:1" x14ac:dyDescent="0.2">
      <c r="A657" s="127"/>
    </row>
    <row r="658" spans="1:1" x14ac:dyDescent="0.2">
      <c r="A658" s="127"/>
    </row>
    <row r="659" spans="1:1" x14ac:dyDescent="0.2">
      <c r="A659" s="127"/>
    </row>
    <row r="660" spans="1:1" x14ac:dyDescent="0.2">
      <c r="A660" s="127"/>
    </row>
    <row r="661" spans="1:1" x14ac:dyDescent="0.2">
      <c r="A661" s="127"/>
    </row>
    <row r="662" spans="1:1" x14ac:dyDescent="0.2">
      <c r="A662" s="127"/>
    </row>
    <row r="663" spans="1:1" x14ac:dyDescent="0.2">
      <c r="A663" s="127"/>
    </row>
    <row r="664" spans="1:1" x14ac:dyDescent="0.2">
      <c r="A664" s="127"/>
    </row>
    <row r="665" spans="1:1" x14ac:dyDescent="0.2">
      <c r="A665" s="127"/>
    </row>
    <row r="666" spans="1:1" x14ac:dyDescent="0.2">
      <c r="A666" s="127"/>
    </row>
    <row r="667" spans="1:1" x14ac:dyDescent="0.2">
      <c r="A667" s="127"/>
    </row>
    <row r="668" spans="1:1" x14ac:dyDescent="0.2">
      <c r="A668" s="127"/>
    </row>
    <row r="669" spans="1:1" x14ac:dyDescent="0.2">
      <c r="A669" s="127"/>
    </row>
    <row r="670" spans="1:1" x14ac:dyDescent="0.2">
      <c r="A670" s="127"/>
    </row>
    <row r="671" spans="1:1" x14ac:dyDescent="0.2">
      <c r="A671" s="127"/>
    </row>
    <row r="672" spans="1:1" x14ac:dyDescent="0.2">
      <c r="A672" s="127"/>
    </row>
    <row r="673" spans="1:1" x14ac:dyDescent="0.2">
      <c r="A673" s="127"/>
    </row>
    <row r="674" spans="1:1" x14ac:dyDescent="0.2">
      <c r="A674" s="127"/>
    </row>
    <row r="675" spans="1:1" x14ac:dyDescent="0.2">
      <c r="A675" s="127"/>
    </row>
    <row r="676" spans="1:1" x14ac:dyDescent="0.2">
      <c r="A676" s="127"/>
    </row>
    <row r="677" spans="1:1" x14ac:dyDescent="0.2">
      <c r="A677" s="127"/>
    </row>
    <row r="678" spans="1:1" x14ac:dyDescent="0.2">
      <c r="A678" s="127"/>
    </row>
    <row r="679" spans="1:1" x14ac:dyDescent="0.2">
      <c r="A679" s="127"/>
    </row>
    <row r="680" spans="1:1" x14ac:dyDescent="0.2">
      <c r="A680" s="127"/>
    </row>
    <row r="681" spans="1:1" x14ac:dyDescent="0.2">
      <c r="A681" s="127"/>
    </row>
    <row r="682" spans="1:1" x14ac:dyDescent="0.2">
      <c r="A682" s="127"/>
    </row>
    <row r="683" spans="1:1" x14ac:dyDescent="0.2">
      <c r="A683" s="127"/>
    </row>
    <row r="684" spans="1:1" x14ac:dyDescent="0.2">
      <c r="A684" s="127"/>
    </row>
    <row r="685" spans="1:1" x14ac:dyDescent="0.2">
      <c r="A685" s="127"/>
    </row>
    <row r="686" spans="1:1" x14ac:dyDescent="0.2">
      <c r="A686" s="127"/>
    </row>
    <row r="687" spans="1:1" x14ac:dyDescent="0.2">
      <c r="A687" s="127"/>
    </row>
    <row r="688" spans="1:1" x14ac:dyDescent="0.2">
      <c r="A688" s="127"/>
    </row>
    <row r="689" spans="1:1" x14ac:dyDescent="0.2">
      <c r="A689" s="127"/>
    </row>
    <row r="690" spans="1:1" x14ac:dyDescent="0.2">
      <c r="A690" s="127"/>
    </row>
    <row r="691" spans="1:1" x14ac:dyDescent="0.2">
      <c r="A691" s="127"/>
    </row>
    <row r="692" spans="1:1" x14ac:dyDescent="0.2">
      <c r="A692" s="127"/>
    </row>
    <row r="693" spans="1:1" x14ac:dyDescent="0.2">
      <c r="A693" s="127"/>
    </row>
    <row r="694" spans="1:1" x14ac:dyDescent="0.2">
      <c r="A694" s="127"/>
    </row>
    <row r="695" spans="1:1" x14ac:dyDescent="0.2">
      <c r="A695" s="127"/>
    </row>
    <row r="696" spans="1:1" x14ac:dyDescent="0.2">
      <c r="A696" s="127"/>
    </row>
    <row r="697" spans="1:1" x14ac:dyDescent="0.2">
      <c r="A697" s="127"/>
    </row>
    <row r="698" spans="1:1" x14ac:dyDescent="0.2">
      <c r="A698" s="127"/>
    </row>
    <row r="699" spans="1:1" x14ac:dyDescent="0.2">
      <c r="A699" s="127"/>
    </row>
    <row r="700" spans="1:1" x14ac:dyDescent="0.2">
      <c r="A700" s="127"/>
    </row>
    <row r="701" spans="1:1" x14ac:dyDescent="0.2">
      <c r="A701" s="127"/>
    </row>
    <row r="702" spans="1:1" x14ac:dyDescent="0.2">
      <c r="A702" s="127"/>
    </row>
    <row r="703" spans="1:1" x14ac:dyDescent="0.2">
      <c r="A703" s="127"/>
    </row>
    <row r="704" spans="1:1" x14ac:dyDescent="0.2">
      <c r="A704" s="127"/>
    </row>
    <row r="705" spans="1:1" x14ac:dyDescent="0.2">
      <c r="A705" s="127"/>
    </row>
    <row r="706" spans="1:1" x14ac:dyDescent="0.2">
      <c r="A706" s="127"/>
    </row>
    <row r="707" spans="1:1" x14ac:dyDescent="0.2">
      <c r="A707" s="127"/>
    </row>
    <row r="708" spans="1:1" x14ac:dyDescent="0.2">
      <c r="A708" s="127"/>
    </row>
    <row r="709" spans="1:1" x14ac:dyDescent="0.2">
      <c r="A709" s="127"/>
    </row>
    <row r="710" spans="1:1" x14ac:dyDescent="0.2">
      <c r="A710" s="127"/>
    </row>
    <row r="711" spans="1:1" x14ac:dyDescent="0.2">
      <c r="A711" s="127"/>
    </row>
    <row r="712" spans="1:1" x14ac:dyDescent="0.2">
      <c r="A712" s="127"/>
    </row>
    <row r="713" spans="1:1" x14ac:dyDescent="0.2">
      <c r="A713" s="127"/>
    </row>
    <row r="714" spans="1:1" x14ac:dyDescent="0.2">
      <c r="A714" s="127"/>
    </row>
    <row r="715" spans="1:1" x14ac:dyDescent="0.2">
      <c r="A715" s="127"/>
    </row>
    <row r="716" spans="1:1" x14ac:dyDescent="0.2">
      <c r="A716" s="127"/>
    </row>
    <row r="717" spans="1:1" x14ac:dyDescent="0.2">
      <c r="A717" s="127"/>
    </row>
    <row r="718" spans="1:1" x14ac:dyDescent="0.2">
      <c r="A718" s="127"/>
    </row>
    <row r="719" spans="1:1" x14ac:dyDescent="0.2">
      <c r="A719" s="127"/>
    </row>
    <row r="720" spans="1:1" x14ac:dyDescent="0.2">
      <c r="A720" s="127"/>
    </row>
    <row r="721" spans="1:1" x14ac:dyDescent="0.2">
      <c r="A721" s="127"/>
    </row>
    <row r="722" spans="1:1" x14ac:dyDescent="0.2">
      <c r="A722" s="127"/>
    </row>
    <row r="723" spans="1:1" x14ac:dyDescent="0.2">
      <c r="A723" s="127"/>
    </row>
    <row r="724" spans="1:1" x14ac:dyDescent="0.2">
      <c r="A724" s="127"/>
    </row>
    <row r="725" spans="1:1" x14ac:dyDescent="0.2">
      <c r="A725" s="127"/>
    </row>
    <row r="726" spans="1:1" x14ac:dyDescent="0.2">
      <c r="A726" s="127"/>
    </row>
    <row r="727" spans="1:1" x14ac:dyDescent="0.2">
      <c r="A727" s="127"/>
    </row>
    <row r="728" spans="1:1" x14ac:dyDescent="0.2">
      <c r="A728" s="127"/>
    </row>
    <row r="729" spans="1:1" x14ac:dyDescent="0.2">
      <c r="A729" s="127"/>
    </row>
    <row r="730" spans="1:1" x14ac:dyDescent="0.2">
      <c r="A730" s="127"/>
    </row>
    <row r="731" spans="1:1" x14ac:dyDescent="0.2">
      <c r="A731" s="127"/>
    </row>
    <row r="732" spans="1:1" x14ac:dyDescent="0.2">
      <c r="A732" s="127"/>
    </row>
    <row r="733" spans="1:1" x14ac:dyDescent="0.2">
      <c r="A733" s="127"/>
    </row>
    <row r="734" spans="1:1" x14ac:dyDescent="0.2">
      <c r="A734" s="127"/>
    </row>
    <row r="735" spans="1:1" x14ac:dyDescent="0.2">
      <c r="A735" s="127"/>
    </row>
    <row r="736" spans="1:1" x14ac:dyDescent="0.2">
      <c r="A736" s="127"/>
    </row>
    <row r="737" spans="1:1" x14ac:dyDescent="0.2">
      <c r="A737" s="127"/>
    </row>
    <row r="738" spans="1:1" x14ac:dyDescent="0.2">
      <c r="A738" s="127"/>
    </row>
    <row r="739" spans="1:1" x14ac:dyDescent="0.2">
      <c r="A739" s="127"/>
    </row>
    <row r="740" spans="1:1" x14ac:dyDescent="0.2">
      <c r="A740" s="127"/>
    </row>
    <row r="741" spans="1:1" x14ac:dyDescent="0.2">
      <c r="A741" s="127"/>
    </row>
    <row r="742" spans="1:1" x14ac:dyDescent="0.2">
      <c r="A742" s="127"/>
    </row>
    <row r="743" spans="1:1" x14ac:dyDescent="0.2">
      <c r="A743" s="127"/>
    </row>
    <row r="744" spans="1:1" x14ac:dyDescent="0.2">
      <c r="A744" s="127"/>
    </row>
    <row r="745" spans="1:1" x14ac:dyDescent="0.2">
      <c r="A745" s="127"/>
    </row>
    <row r="746" spans="1:1" x14ac:dyDescent="0.2">
      <c r="A746" s="127"/>
    </row>
    <row r="747" spans="1:1" x14ac:dyDescent="0.2">
      <c r="A747" s="127"/>
    </row>
    <row r="748" spans="1:1" x14ac:dyDescent="0.2">
      <c r="A748" s="127"/>
    </row>
    <row r="749" spans="1:1" x14ac:dyDescent="0.2">
      <c r="A749" s="127"/>
    </row>
    <row r="750" spans="1:1" x14ac:dyDescent="0.2">
      <c r="A750" s="127"/>
    </row>
    <row r="751" spans="1:1" x14ac:dyDescent="0.2">
      <c r="A751" s="127"/>
    </row>
    <row r="752" spans="1:1" x14ac:dyDescent="0.2">
      <c r="A752" s="127"/>
    </row>
    <row r="753" spans="1:1" x14ac:dyDescent="0.2">
      <c r="A753" s="127"/>
    </row>
    <row r="754" spans="1:1" x14ac:dyDescent="0.2">
      <c r="A754" s="127"/>
    </row>
    <row r="755" spans="1:1" x14ac:dyDescent="0.2">
      <c r="A755" s="127"/>
    </row>
    <row r="756" spans="1:1" x14ac:dyDescent="0.2">
      <c r="A756" s="127"/>
    </row>
    <row r="757" spans="1:1" x14ac:dyDescent="0.2">
      <c r="A757" s="127"/>
    </row>
    <row r="758" spans="1:1" x14ac:dyDescent="0.2">
      <c r="A758" s="127"/>
    </row>
    <row r="759" spans="1:1" x14ac:dyDescent="0.2">
      <c r="A759" s="127"/>
    </row>
    <row r="760" spans="1:1" x14ac:dyDescent="0.2">
      <c r="A760" s="127"/>
    </row>
    <row r="761" spans="1:1" x14ac:dyDescent="0.2">
      <c r="A761" s="127"/>
    </row>
    <row r="762" spans="1:1" x14ac:dyDescent="0.2">
      <c r="A762" s="127"/>
    </row>
    <row r="763" spans="1:1" x14ac:dyDescent="0.2">
      <c r="A763" s="127"/>
    </row>
    <row r="764" spans="1:1" x14ac:dyDescent="0.2">
      <c r="A764" s="127"/>
    </row>
    <row r="765" spans="1:1" x14ac:dyDescent="0.2">
      <c r="A765" s="127"/>
    </row>
    <row r="766" spans="1:1" x14ac:dyDescent="0.2">
      <c r="A766" s="127"/>
    </row>
    <row r="767" spans="1:1" x14ac:dyDescent="0.2">
      <c r="A767" s="127"/>
    </row>
    <row r="768" spans="1:1" x14ac:dyDescent="0.2">
      <c r="A768" s="127"/>
    </row>
    <row r="769" spans="1:1" x14ac:dyDescent="0.2">
      <c r="A769" s="127"/>
    </row>
    <row r="770" spans="1:1" x14ac:dyDescent="0.2">
      <c r="A770" s="127"/>
    </row>
    <row r="771" spans="1:1" x14ac:dyDescent="0.2">
      <c r="A771" s="127"/>
    </row>
    <row r="772" spans="1:1" x14ac:dyDescent="0.2">
      <c r="A772" s="127"/>
    </row>
    <row r="773" spans="1:1" x14ac:dyDescent="0.2">
      <c r="A773" s="127"/>
    </row>
    <row r="774" spans="1:1" x14ac:dyDescent="0.2">
      <c r="A774" s="127"/>
    </row>
    <row r="775" spans="1:1" x14ac:dyDescent="0.2">
      <c r="A775" s="127"/>
    </row>
    <row r="776" spans="1:1" x14ac:dyDescent="0.2">
      <c r="A776" s="127"/>
    </row>
    <row r="777" spans="1:1" x14ac:dyDescent="0.2">
      <c r="A777" s="127"/>
    </row>
    <row r="778" spans="1:1" x14ac:dyDescent="0.2">
      <c r="A778" s="127"/>
    </row>
    <row r="779" spans="1:1" x14ac:dyDescent="0.2">
      <c r="A779" s="127"/>
    </row>
    <row r="780" spans="1:1" x14ac:dyDescent="0.2">
      <c r="A780" s="127"/>
    </row>
    <row r="781" spans="1:1" x14ac:dyDescent="0.2">
      <c r="A781" s="127"/>
    </row>
    <row r="782" spans="1:1" x14ac:dyDescent="0.2">
      <c r="A782" s="127"/>
    </row>
    <row r="783" spans="1:1" x14ac:dyDescent="0.2">
      <c r="A783" s="127"/>
    </row>
    <row r="784" spans="1:1" x14ac:dyDescent="0.2">
      <c r="A784" s="127"/>
    </row>
    <row r="785" spans="1:1" x14ac:dyDescent="0.2">
      <c r="A785" s="127"/>
    </row>
    <row r="786" spans="1:1" x14ac:dyDescent="0.2">
      <c r="A786" s="127"/>
    </row>
    <row r="787" spans="1:1" x14ac:dyDescent="0.2">
      <c r="A787" s="127"/>
    </row>
    <row r="788" spans="1:1" x14ac:dyDescent="0.2">
      <c r="A788" s="127"/>
    </row>
    <row r="789" spans="1:1" x14ac:dyDescent="0.2">
      <c r="A789" s="127"/>
    </row>
    <row r="790" spans="1:1" x14ac:dyDescent="0.2">
      <c r="A790" s="127"/>
    </row>
    <row r="791" spans="1:1" x14ac:dyDescent="0.2">
      <c r="A791" s="127"/>
    </row>
    <row r="792" spans="1:1" x14ac:dyDescent="0.2">
      <c r="A792" s="127"/>
    </row>
    <row r="793" spans="1:1" x14ac:dyDescent="0.2">
      <c r="A793" s="127"/>
    </row>
    <row r="794" spans="1:1" x14ac:dyDescent="0.2">
      <c r="A794" s="127"/>
    </row>
    <row r="795" spans="1:1" x14ac:dyDescent="0.2">
      <c r="A795" s="127"/>
    </row>
    <row r="796" spans="1:1" x14ac:dyDescent="0.2">
      <c r="A796" s="127"/>
    </row>
    <row r="797" spans="1:1" x14ac:dyDescent="0.2">
      <c r="A797" s="127"/>
    </row>
    <row r="798" spans="1:1" x14ac:dyDescent="0.2">
      <c r="A798" s="127"/>
    </row>
    <row r="799" spans="1:1" x14ac:dyDescent="0.2">
      <c r="A799" s="127"/>
    </row>
    <row r="800" spans="1:1" x14ac:dyDescent="0.2">
      <c r="A800" s="127"/>
    </row>
    <row r="801" spans="1:1" x14ac:dyDescent="0.2">
      <c r="A801" s="127"/>
    </row>
    <row r="802" spans="1:1" x14ac:dyDescent="0.2">
      <c r="A802" s="127"/>
    </row>
    <row r="803" spans="1:1" x14ac:dyDescent="0.2">
      <c r="A803" s="127"/>
    </row>
    <row r="804" spans="1:1" x14ac:dyDescent="0.2">
      <c r="A804" s="127"/>
    </row>
    <row r="805" spans="1:1" x14ac:dyDescent="0.2">
      <c r="A805" s="127"/>
    </row>
    <row r="806" spans="1:1" x14ac:dyDescent="0.2">
      <c r="A806" s="127"/>
    </row>
    <row r="807" spans="1:1" x14ac:dyDescent="0.2">
      <c r="A807" s="127"/>
    </row>
    <row r="808" spans="1:1" x14ac:dyDescent="0.2">
      <c r="A808" s="127"/>
    </row>
    <row r="809" spans="1:1" x14ac:dyDescent="0.2">
      <c r="A809" s="127"/>
    </row>
    <row r="810" spans="1:1" x14ac:dyDescent="0.2">
      <c r="A810" s="127"/>
    </row>
    <row r="811" spans="1:1" x14ac:dyDescent="0.2">
      <c r="A811" s="127"/>
    </row>
    <row r="812" spans="1:1" x14ac:dyDescent="0.2">
      <c r="A812" s="127"/>
    </row>
    <row r="813" spans="1:1" x14ac:dyDescent="0.2">
      <c r="A813" s="127"/>
    </row>
    <row r="814" spans="1:1" x14ac:dyDescent="0.2">
      <c r="A814" s="127"/>
    </row>
    <row r="815" spans="1:1" x14ac:dyDescent="0.2">
      <c r="A815" s="127"/>
    </row>
    <row r="816" spans="1:1" x14ac:dyDescent="0.2">
      <c r="A816" s="127"/>
    </row>
    <row r="817" spans="1:1" x14ac:dyDescent="0.2">
      <c r="A817" s="127"/>
    </row>
    <row r="818" spans="1:1" x14ac:dyDescent="0.2">
      <c r="A818" s="127"/>
    </row>
    <row r="819" spans="1:1" x14ac:dyDescent="0.2">
      <c r="A819" s="127"/>
    </row>
    <row r="820" spans="1:1" x14ac:dyDescent="0.2">
      <c r="A820" s="127"/>
    </row>
    <row r="821" spans="1:1" x14ac:dyDescent="0.2">
      <c r="A821" s="127"/>
    </row>
    <row r="822" spans="1:1" x14ac:dyDescent="0.2">
      <c r="A822" s="127"/>
    </row>
    <row r="823" spans="1:1" x14ac:dyDescent="0.2">
      <c r="A823" s="127"/>
    </row>
    <row r="824" spans="1:1" x14ac:dyDescent="0.2">
      <c r="A824" s="127"/>
    </row>
    <row r="825" spans="1:1" x14ac:dyDescent="0.2">
      <c r="A825" s="127"/>
    </row>
    <row r="826" spans="1:1" x14ac:dyDescent="0.2">
      <c r="A826" s="127"/>
    </row>
    <row r="827" spans="1:1" x14ac:dyDescent="0.2">
      <c r="A827" s="127"/>
    </row>
    <row r="828" spans="1:1" x14ac:dyDescent="0.2">
      <c r="A828" s="127"/>
    </row>
    <row r="829" spans="1:1" x14ac:dyDescent="0.2">
      <c r="A829" s="127"/>
    </row>
    <row r="830" spans="1:1" x14ac:dyDescent="0.2">
      <c r="A830" s="127"/>
    </row>
    <row r="831" spans="1:1" x14ac:dyDescent="0.2">
      <c r="A831" s="127"/>
    </row>
    <row r="832" spans="1:1" x14ac:dyDescent="0.2">
      <c r="A832" s="127"/>
    </row>
    <row r="833" spans="1:1" x14ac:dyDescent="0.2">
      <c r="A833" s="127"/>
    </row>
    <row r="834" spans="1:1" x14ac:dyDescent="0.2">
      <c r="A834" s="127"/>
    </row>
    <row r="835" spans="1:1" x14ac:dyDescent="0.2">
      <c r="A835" s="127"/>
    </row>
    <row r="836" spans="1:1" x14ac:dyDescent="0.2">
      <c r="A836" s="127"/>
    </row>
    <row r="837" spans="1:1" x14ac:dyDescent="0.2">
      <c r="A837" s="127"/>
    </row>
    <row r="838" spans="1:1" x14ac:dyDescent="0.2">
      <c r="A838" s="127"/>
    </row>
    <row r="839" spans="1:1" x14ac:dyDescent="0.2">
      <c r="A839" s="127"/>
    </row>
    <row r="840" spans="1:1" x14ac:dyDescent="0.2">
      <c r="A840" s="127"/>
    </row>
    <row r="841" spans="1:1" x14ac:dyDescent="0.2">
      <c r="A841" s="127"/>
    </row>
    <row r="842" spans="1:1" x14ac:dyDescent="0.2">
      <c r="A842" s="127"/>
    </row>
    <row r="843" spans="1:1" x14ac:dyDescent="0.2">
      <c r="A843" s="127"/>
    </row>
    <row r="844" spans="1:1" x14ac:dyDescent="0.2">
      <c r="A844" s="127"/>
    </row>
    <row r="845" spans="1:1" x14ac:dyDescent="0.2">
      <c r="A845" s="127"/>
    </row>
    <row r="846" spans="1:1" x14ac:dyDescent="0.2">
      <c r="A846" s="127"/>
    </row>
    <row r="847" spans="1:1" x14ac:dyDescent="0.2">
      <c r="A847" s="127"/>
    </row>
    <row r="848" spans="1:1" x14ac:dyDescent="0.2">
      <c r="A848" s="127"/>
    </row>
    <row r="849" spans="1:1" x14ac:dyDescent="0.2">
      <c r="A849" s="127"/>
    </row>
    <row r="850" spans="1:1" x14ac:dyDescent="0.2">
      <c r="A850" s="127"/>
    </row>
    <row r="851" spans="1:1" x14ac:dyDescent="0.2">
      <c r="A851" s="127"/>
    </row>
    <row r="852" spans="1:1" x14ac:dyDescent="0.2">
      <c r="A852" s="127"/>
    </row>
    <row r="853" spans="1:1" x14ac:dyDescent="0.2">
      <c r="A853" s="127"/>
    </row>
    <row r="854" spans="1:1" x14ac:dyDescent="0.2">
      <c r="A854" s="127"/>
    </row>
    <row r="855" spans="1:1" x14ac:dyDescent="0.2">
      <c r="A855" s="127"/>
    </row>
    <row r="856" spans="1:1" x14ac:dyDescent="0.2">
      <c r="A856" s="127"/>
    </row>
    <row r="857" spans="1:1" x14ac:dyDescent="0.2">
      <c r="A857" s="127"/>
    </row>
    <row r="858" spans="1:1" x14ac:dyDescent="0.2">
      <c r="A858" s="127"/>
    </row>
    <row r="859" spans="1:1" x14ac:dyDescent="0.2">
      <c r="A859" s="127"/>
    </row>
    <row r="860" spans="1:1" x14ac:dyDescent="0.2">
      <c r="A860" s="127"/>
    </row>
    <row r="861" spans="1:1" x14ac:dyDescent="0.2">
      <c r="A861" s="127"/>
    </row>
    <row r="862" spans="1:1" x14ac:dyDescent="0.2">
      <c r="A862" s="127"/>
    </row>
    <row r="863" spans="1:1" x14ac:dyDescent="0.2">
      <c r="A863" s="127"/>
    </row>
    <row r="864" spans="1:1" x14ac:dyDescent="0.2">
      <c r="A864" s="127"/>
    </row>
    <row r="865" spans="1:1" x14ac:dyDescent="0.2">
      <c r="A865" s="127"/>
    </row>
    <row r="866" spans="1:1" x14ac:dyDescent="0.2">
      <c r="A866" s="127"/>
    </row>
    <row r="867" spans="1:1" x14ac:dyDescent="0.2">
      <c r="A867" s="127"/>
    </row>
    <row r="868" spans="1:1" x14ac:dyDescent="0.2">
      <c r="A868" s="127"/>
    </row>
    <row r="869" spans="1:1" x14ac:dyDescent="0.2">
      <c r="A869" s="127"/>
    </row>
    <row r="870" spans="1:1" x14ac:dyDescent="0.2">
      <c r="A870" s="127"/>
    </row>
    <row r="871" spans="1:1" x14ac:dyDescent="0.2">
      <c r="A871" s="127"/>
    </row>
    <row r="872" spans="1:1" x14ac:dyDescent="0.2">
      <c r="A872" s="127"/>
    </row>
    <row r="873" spans="1:1" x14ac:dyDescent="0.2">
      <c r="A873" s="127"/>
    </row>
    <row r="874" spans="1:1" x14ac:dyDescent="0.2">
      <c r="A874" s="127"/>
    </row>
    <row r="875" spans="1:1" x14ac:dyDescent="0.2">
      <c r="A875" s="127"/>
    </row>
    <row r="876" spans="1:1" x14ac:dyDescent="0.2">
      <c r="A876" s="127"/>
    </row>
    <row r="877" spans="1:1" x14ac:dyDescent="0.2">
      <c r="A877" s="127"/>
    </row>
    <row r="878" spans="1:1" x14ac:dyDescent="0.2">
      <c r="A878" s="127"/>
    </row>
    <row r="879" spans="1:1" x14ac:dyDescent="0.2">
      <c r="A879" s="127"/>
    </row>
    <row r="880" spans="1:1" x14ac:dyDescent="0.2">
      <c r="A880" s="127"/>
    </row>
    <row r="881" spans="1:1" x14ac:dyDescent="0.2">
      <c r="A881" s="127"/>
    </row>
    <row r="882" spans="1:1" x14ac:dyDescent="0.2">
      <c r="A882" s="127"/>
    </row>
    <row r="883" spans="1:1" x14ac:dyDescent="0.2">
      <c r="A883" s="127"/>
    </row>
    <row r="884" spans="1:1" x14ac:dyDescent="0.2">
      <c r="A884" s="127"/>
    </row>
    <row r="885" spans="1:1" x14ac:dyDescent="0.2">
      <c r="A885" s="127"/>
    </row>
    <row r="886" spans="1:1" x14ac:dyDescent="0.2">
      <c r="A886" s="127"/>
    </row>
    <row r="887" spans="1:1" x14ac:dyDescent="0.2">
      <c r="A887" s="127"/>
    </row>
    <row r="888" spans="1:1" x14ac:dyDescent="0.2">
      <c r="A888" s="127"/>
    </row>
    <row r="889" spans="1:1" x14ac:dyDescent="0.2">
      <c r="A889" s="127"/>
    </row>
    <row r="890" spans="1:1" x14ac:dyDescent="0.2">
      <c r="A890" s="127"/>
    </row>
    <row r="891" spans="1:1" x14ac:dyDescent="0.2">
      <c r="A891" s="127"/>
    </row>
    <row r="892" spans="1:1" x14ac:dyDescent="0.2">
      <c r="A892" s="127"/>
    </row>
    <row r="893" spans="1:1" x14ac:dyDescent="0.2">
      <c r="A893" s="127"/>
    </row>
    <row r="894" spans="1:1" x14ac:dyDescent="0.2">
      <c r="A894" s="127"/>
    </row>
    <row r="895" spans="1:1" x14ac:dyDescent="0.2">
      <c r="A895" s="127"/>
    </row>
    <row r="896" spans="1:1" x14ac:dyDescent="0.2">
      <c r="A896" s="127"/>
    </row>
    <row r="897" spans="1:1" x14ac:dyDescent="0.2">
      <c r="A897" s="127"/>
    </row>
    <row r="898" spans="1:1" x14ac:dyDescent="0.2">
      <c r="A898" s="127"/>
    </row>
    <row r="899" spans="1:1" x14ac:dyDescent="0.2">
      <c r="A899" s="127"/>
    </row>
    <row r="900" spans="1:1" x14ac:dyDescent="0.2">
      <c r="A900" s="127"/>
    </row>
    <row r="901" spans="1:1" x14ac:dyDescent="0.2">
      <c r="A901" s="127"/>
    </row>
    <row r="902" spans="1:1" x14ac:dyDescent="0.2">
      <c r="A902" s="127"/>
    </row>
    <row r="903" spans="1:1" x14ac:dyDescent="0.2">
      <c r="A903" s="127"/>
    </row>
    <row r="904" spans="1:1" x14ac:dyDescent="0.2">
      <c r="A904" s="127"/>
    </row>
    <row r="905" spans="1:1" x14ac:dyDescent="0.2">
      <c r="A905" s="127"/>
    </row>
    <row r="906" spans="1:1" x14ac:dyDescent="0.2">
      <c r="A906" s="127"/>
    </row>
    <row r="907" spans="1:1" x14ac:dyDescent="0.2">
      <c r="A907" s="127"/>
    </row>
    <row r="908" spans="1:1" x14ac:dyDescent="0.2">
      <c r="A908" s="127"/>
    </row>
    <row r="909" spans="1:1" x14ac:dyDescent="0.2">
      <c r="A909" s="127"/>
    </row>
    <row r="910" spans="1:1" x14ac:dyDescent="0.2">
      <c r="A910" s="127"/>
    </row>
    <row r="911" spans="1:1" x14ac:dyDescent="0.2">
      <c r="A911" s="127"/>
    </row>
    <row r="912" spans="1:1" x14ac:dyDescent="0.2">
      <c r="A912" s="127"/>
    </row>
    <row r="913" spans="1:1" x14ac:dyDescent="0.2">
      <c r="A913" s="127"/>
    </row>
    <row r="914" spans="1:1" x14ac:dyDescent="0.2">
      <c r="A914" s="127"/>
    </row>
    <row r="915" spans="1:1" x14ac:dyDescent="0.2">
      <c r="A915" s="127"/>
    </row>
    <row r="916" spans="1:1" x14ac:dyDescent="0.2">
      <c r="A916" s="127"/>
    </row>
    <row r="917" spans="1:1" x14ac:dyDescent="0.2">
      <c r="A917" s="127"/>
    </row>
    <row r="918" spans="1:1" x14ac:dyDescent="0.2">
      <c r="A918" s="127"/>
    </row>
    <row r="919" spans="1:1" x14ac:dyDescent="0.2">
      <c r="A919" s="127"/>
    </row>
    <row r="920" spans="1:1" x14ac:dyDescent="0.2">
      <c r="A920" s="127"/>
    </row>
    <row r="921" spans="1:1" x14ac:dyDescent="0.2">
      <c r="A921" s="127"/>
    </row>
    <row r="922" spans="1:1" x14ac:dyDescent="0.2">
      <c r="A922" s="127"/>
    </row>
    <row r="923" spans="1:1" x14ac:dyDescent="0.2">
      <c r="A923" s="127"/>
    </row>
    <row r="924" spans="1:1" x14ac:dyDescent="0.2">
      <c r="A924" s="127"/>
    </row>
    <row r="925" spans="1:1" x14ac:dyDescent="0.2">
      <c r="A925" s="127"/>
    </row>
    <row r="926" spans="1:1" x14ac:dyDescent="0.2">
      <c r="A926" s="127"/>
    </row>
    <row r="927" spans="1:1" x14ac:dyDescent="0.2">
      <c r="A927" s="127"/>
    </row>
    <row r="928" spans="1:1" x14ac:dyDescent="0.2">
      <c r="A928" s="127"/>
    </row>
    <row r="929" spans="1:1" x14ac:dyDescent="0.2">
      <c r="A929" s="127"/>
    </row>
    <row r="930" spans="1:1" x14ac:dyDescent="0.2">
      <c r="A930" s="127"/>
    </row>
    <row r="931" spans="1:1" x14ac:dyDescent="0.2">
      <c r="A931" s="127"/>
    </row>
    <row r="932" spans="1:1" x14ac:dyDescent="0.2">
      <c r="A932" s="127"/>
    </row>
    <row r="933" spans="1:1" x14ac:dyDescent="0.2">
      <c r="A933" s="127"/>
    </row>
    <row r="934" spans="1:1" x14ac:dyDescent="0.2">
      <c r="A934" s="127"/>
    </row>
    <row r="935" spans="1:1" x14ac:dyDescent="0.2">
      <c r="A935" s="127"/>
    </row>
    <row r="936" spans="1:1" x14ac:dyDescent="0.2">
      <c r="A936" s="127"/>
    </row>
    <row r="937" spans="1:1" x14ac:dyDescent="0.2">
      <c r="A937" s="127"/>
    </row>
    <row r="938" spans="1:1" x14ac:dyDescent="0.2">
      <c r="A938" s="127"/>
    </row>
    <row r="939" spans="1:1" x14ac:dyDescent="0.2">
      <c r="A939" s="127"/>
    </row>
    <row r="940" spans="1:1" x14ac:dyDescent="0.2">
      <c r="A940" s="127"/>
    </row>
    <row r="941" spans="1:1" x14ac:dyDescent="0.2">
      <c r="A941" s="127"/>
    </row>
    <row r="942" spans="1:1" x14ac:dyDescent="0.2">
      <c r="A942" s="127"/>
    </row>
    <row r="943" spans="1:1" x14ac:dyDescent="0.2">
      <c r="A943" s="127"/>
    </row>
    <row r="944" spans="1:1" x14ac:dyDescent="0.2">
      <c r="A944" s="127"/>
    </row>
    <row r="945" spans="1:1" x14ac:dyDescent="0.2">
      <c r="A945" s="127"/>
    </row>
    <row r="946" spans="1:1" x14ac:dyDescent="0.2">
      <c r="A946" s="127"/>
    </row>
    <row r="947" spans="1:1" x14ac:dyDescent="0.2">
      <c r="A947" s="127"/>
    </row>
    <row r="948" spans="1:1" x14ac:dyDescent="0.2">
      <c r="A948" s="127"/>
    </row>
    <row r="949" spans="1:1" x14ac:dyDescent="0.2">
      <c r="A949" s="127"/>
    </row>
    <row r="950" spans="1:1" x14ac:dyDescent="0.2">
      <c r="A950" s="127"/>
    </row>
    <row r="951" spans="1:1" x14ac:dyDescent="0.2">
      <c r="A951" s="127"/>
    </row>
    <row r="952" spans="1:1" x14ac:dyDescent="0.2">
      <c r="A952" s="127"/>
    </row>
    <row r="953" spans="1:1" x14ac:dyDescent="0.2">
      <c r="A953" s="127"/>
    </row>
    <row r="954" spans="1:1" x14ac:dyDescent="0.2">
      <c r="A954" s="127"/>
    </row>
    <row r="955" spans="1:1" x14ac:dyDescent="0.2">
      <c r="A955" s="127"/>
    </row>
    <row r="956" spans="1:1" x14ac:dyDescent="0.2">
      <c r="A956" s="127"/>
    </row>
    <row r="957" spans="1:1" x14ac:dyDescent="0.2">
      <c r="A957" s="127"/>
    </row>
    <row r="958" spans="1:1" x14ac:dyDescent="0.2">
      <c r="A958" s="127"/>
    </row>
    <row r="959" spans="1:1" x14ac:dyDescent="0.2">
      <c r="A959" s="127"/>
    </row>
    <row r="960" spans="1:1" x14ac:dyDescent="0.2">
      <c r="A960" s="127"/>
    </row>
    <row r="961" spans="1:1" x14ac:dyDescent="0.2">
      <c r="A961" s="127"/>
    </row>
    <row r="962" spans="1:1" x14ac:dyDescent="0.2">
      <c r="A962" s="127"/>
    </row>
    <row r="963" spans="1:1" x14ac:dyDescent="0.2">
      <c r="A963" s="127"/>
    </row>
    <row r="964" spans="1:1" x14ac:dyDescent="0.2">
      <c r="A964" s="127"/>
    </row>
    <row r="965" spans="1:1" x14ac:dyDescent="0.2">
      <c r="A965" s="127"/>
    </row>
    <row r="966" spans="1:1" x14ac:dyDescent="0.2">
      <c r="A966" s="127"/>
    </row>
    <row r="967" spans="1:1" x14ac:dyDescent="0.2">
      <c r="A967" s="127"/>
    </row>
    <row r="968" spans="1:1" x14ac:dyDescent="0.2">
      <c r="A968" s="127"/>
    </row>
    <row r="969" spans="1:1" x14ac:dyDescent="0.2">
      <c r="A969" s="127"/>
    </row>
    <row r="970" spans="1:1" x14ac:dyDescent="0.2">
      <c r="A970" s="127"/>
    </row>
    <row r="971" spans="1:1" x14ac:dyDescent="0.2">
      <c r="A971" s="127"/>
    </row>
    <row r="972" spans="1:1" x14ac:dyDescent="0.2">
      <c r="A972" s="127"/>
    </row>
    <row r="973" spans="1:1" x14ac:dyDescent="0.2">
      <c r="A973" s="127"/>
    </row>
    <row r="974" spans="1:1" x14ac:dyDescent="0.2">
      <c r="A974" s="127"/>
    </row>
    <row r="975" spans="1:1" x14ac:dyDescent="0.2">
      <c r="A975" s="127"/>
    </row>
    <row r="976" spans="1:1" x14ac:dyDescent="0.2">
      <c r="A976" s="127"/>
    </row>
    <row r="977" spans="1:1" x14ac:dyDescent="0.2">
      <c r="A977" s="127"/>
    </row>
    <row r="978" spans="1:1" x14ac:dyDescent="0.2">
      <c r="A978" s="127"/>
    </row>
    <row r="979" spans="1:1" x14ac:dyDescent="0.2">
      <c r="A979" s="127"/>
    </row>
    <row r="980" spans="1:1" x14ac:dyDescent="0.2">
      <c r="A980" s="127"/>
    </row>
    <row r="981" spans="1:1" x14ac:dyDescent="0.2">
      <c r="A981" s="127"/>
    </row>
    <row r="982" spans="1:1" x14ac:dyDescent="0.2">
      <c r="A982" s="127"/>
    </row>
    <row r="983" spans="1:1" x14ac:dyDescent="0.2">
      <c r="A983" s="127"/>
    </row>
    <row r="984" spans="1:1" x14ac:dyDescent="0.2">
      <c r="A984" s="127"/>
    </row>
    <row r="985" spans="1:1" x14ac:dyDescent="0.2">
      <c r="A985" s="127"/>
    </row>
    <row r="986" spans="1:1" x14ac:dyDescent="0.2">
      <c r="A986" s="127"/>
    </row>
    <row r="987" spans="1:1" x14ac:dyDescent="0.2">
      <c r="A987" s="127"/>
    </row>
    <row r="988" spans="1:1" x14ac:dyDescent="0.2">
      <c r="A988" s="127"/>
    </row>
    <row r="989" spans="1:1" x14ac:dyDescent="0.2">
      <c r="A989" s="127"/>
    </row>
    <row r="990" spans="1:1" x14ac:dyDescent="0.2">
      <c r="A990" s="127"/>
    </row>
    <row r="991" spans="1:1" x14ac:dyDescent="0.2">
      <c r="A991" s="127"/>
    </row>
    <row r="992" spans="1:1" x14ac:dyDescent="0.2">
      <c r="A992" s="127"/>
    </row>
    <row r="993" spans="1:1" x14ac:dyDescent="0.2">
      <c r="A993" s="127"/>
    </row>
    <row r="994" spans="1:1" x14ac:dyDescent="0.2">
      <c r="A994" s="127"/>
    </row>
    <row r="995" spans="1:1" x14ac:dyDescent="0.2">
      <c r="A995" s="127"/>
    </row>
    <row r="996" spans="1:1" x14ac:dyDescent="0.2">
      <c r="A996" s="127"/>
    </row>
    <row r="997" spans="1:1" x14ac:dyDescent="0.2">
      <c r="A997" s="127"/>
    </row>
    <row r="998" spans="1:1" x14ac:dyDescent="0.2">
      <c r="A998" s="127"/>
    </row>
    <row r="999" spans="1:1" x14ac:dyDescent="0.2">
      <c r="A999" s="127"/>
    </row>
    <row r="1000" spans="1:1" x14ac:dyDescent="0.2">
      <c r="A1000" s="127"/>
    </row>
    <row r="1001" spans="1:1" x14ac:dyDescent="0.2">
      <c r="A1001" s="127"/>
    </row>
    <row r="1002" spans="1:1" x14ac:dyDescent="0.2">
      <c r="A1002" s="127"/>
    </row>
    <row r="1003" spans="1:1" x14ac:dyDescent="0.2">
      <c r="A1003" s="127"/>
    </row>
    <row r="1004" spans="1:1" x14ac:dyDescent="0.2">
      <c r="A1004" s="127"/>
    </row>
    <row r="1005" spans="1:1" x14ac:dyDescent="0.2">
      <c r="A1005" s="127"/>
    </row>
    <row r="1006" spans="1:1" x14ac:dyDescent="0.2">
      <c r="A1006" s="127"/>
    </row>
    <row r="1007" spans="1:1" x14ac:dyDescent="0.2">
      <c r="A1007" s="127"/>
    </row>
    <row r="1008" spans="1:1" x14ac:dyDescent="0.2">
      <c r="A1008" s="127"/>
    </row>
    <row r="1009" spans="1:1" x14ac:dyDescent="0.2">
      <c r="A1009" s="127"/>
    </row>
    <row r="1010" spans="1:1" x14ac:dyDescent="0.2">
      <c r="A1010" s="127"/>
    </row>
    <row r="1011" spans="1:1" x14ac:dyDescent="0.2">
      <c r="A1011" s="127"/>
    </row>
    <row r="1012" spans="1:1" x14ac:dyDescent="0.2">
      <c r="A1012" s="127"/>
    </row>
    <row r="1013" spans="1:1" x14ac:dyDescent="0.2">
      <c r="A1013" s="127"/>
    </row>
    <row r="1014" spans="1:1" x14ac:dyDescent="0.2">
      <c r="A1014" s="127"/>
    </row>
    <row r="1015" spans="1:1" x14ac:dyDescent="0.2">
      <c r="A1015" s="127"/>
    </row>
    <row r="1016" spans="1:1" x14ac:dyDescent="0.2">
      <c r="A1016" s="127"/>
    </row>
    <row r="1017" spans="1:1" x14ac:dyDescent="0.2">
      <c r="A1017" s="127"/>
    </row>
    <row r="1018" spans="1:1" x14ac:dyDescent="0.2">
      <c r="A1018" s="127"/>
    </row>
    <row r="1019" spans="1:1" x14ac:dyDescent="0.2">
      <c r="A1019" s="127"/>
    </row>
    <row r="1020" spans="1:1" x14ac:dyDescent="0.2">
      <c r="A1020" s="127"/>
    </row>
    <row r="1021" spans="1:1" x14ac:dyDescent="0.2">
      <c r="A1021" s="127"/>
    </row>
    <row r="1022" spans="1:1" x14ac:dyDescent="0.2">
      <c r="A1022" s="127"/>
    </row>
    <row r="1023" spans="1:1" x14ac:dyDescent="0.2">
      <c r="A1023" s="127"/>
    </row>
    <row r="1024" spans="1:1" x14ac:dyDescent="0.2">
      <c r="A1024" s="127"/>
    </row>
    <row r="1025" spans="1:1" x14ac:dyDescent="0.2">
      <c r="A1025" s="127"/>
    </row>
    <row r="1026" spans="1:1" x14ac:dyDescent="0.2">
      <c r="A1026" s="127"/>
    </row>
    <row r="1027" spans="1:1" x14ac:dyDescent="0.2">
      <c r="A1027" s="127"/>
    </row>
    <row r="1028" spans="1:1" x14ac:dyDescent="0.2">
      <c r="A1028" s="127"/>
    </row>
    <row r="1029" spans="1:1" x14ac:dyDescent="0.2">
      <c r="A1029" s="127"/>
    </row>
    <row r="1030" spans="1:1" x14ac:dyDescent="0.2">
      <c r="A1030" s="127"/>
    </row>
    <row r="1031" spans="1:1" x14ac:dyDescent="0.2">
      <c r="A1031" s="127"/>
    </row>
    <row r="1032" spans="1:1" x14ac:dyDescent="0.2">
      <c r="A1032" s="127"/>
    </row>
    <row r="1033" spans="1:1" x14ac:dyDescent="0.2">
      <c r="A1033" s="127"/>
    </row>
    <row r="1034" spans="1:1" x14ac:dyDescent="0.2">
      <c r="A1034" s="127"/>
    </row>
    <row r="1035" spans="1:1" x14ac:dyDescent="0.2">
      <c r="A1035" s="127"/>
    </row>
    <row r="1036" spans="1:1" x14ac:dyDescent="0.2">
      <c r="A1036" s="127"/>
    </row>
    <row r="1037" spans="1:1" x14ac:dyDescent="0.2">
      <c r="A1037" s="127"/>
    </row>
    <row r="1038" spans="1:1" x14ac:dyDescent="0.2">
      <c r="A1038" s="127"/>
    </row>
    <row r="1039" spans="1:1" x14ac:dyDescent="0.2">
      <c r="A1039" s="127"/>
    </row>
    <row r="1040" spans="1:1" x14ac:dyDescent="0.2">
      <c r="A1040" s="127"/>
    </row>
    <row r="1041" spans="1:1" x14ac:dyDescent="0.2">
      <c r="A1041" s="127"/>
    </row>
    <row r="1042" spans="1:1" x14ac:dyDescent="0.2">
      <c r="A1042" s="127"/>
    </row>
    <row r="1043" spans="1:1" x14ac:dyDescent="0.2">
      <c r="A1043" s="127"/>
    </row>
    <row r="1044" spans="1:1" x14ac:dyDescent="0.2">
      <c r="A1044" s="127"/>
    </row>
    <row r="1045" spans="1:1" x14ac:dyDescent="0.2">
      <c r="A1045" s="127"/>
    </row>
    <row r="1046" spans="1:1" x14ac:dyDescent="0.2">
      <c r="A1046" s="127"/>
    </row>
    <row r="1047" spans="1:1" x14ac:dyDescent="0.2">
      <c r="A1047" s="127"/>
    </row>
    <row r="1048" spans="1:1" x14ac:dyDescent="0.2">
      <c r="A1048" s="127"/>
    </row>
    <row r="1049" spans="1:1" x14ac:dyDescent="0.2">
      <c r="A1049" s="127"/>
    </row>
    <row r="1050" spans="1:1" x14ac:dyDescent="0.2">
      <c r="A1050" s="127"/>
    </row>
    <row r="1051" spans="1:1" x14ac:dyDescent="0.2">
      <c r="A1051" s="127"/>
    </row>
    <row r="1052" spans="1:1" x14ac:dyDescent="0.2">
      <c r="A1052" s="127"/>
    </row>
    <row r="1053" spans="1:1" x14ac:dyDescent="0.2">
      <c r="A1053" s="127"/>
    </row>
    <row r="1054" spans="1:1" x14ac:dyDescent="0.2">
      <c r="A1054" s="127"/>
    </row>
    <row r="1055" spans="1:1" x14ac:dyDescent="0.2">
      <c r="A1055" s="127"/>
    </row>
    <row r="1056" spans="1:1" x14ac:dyDescent="0.2">
      <c r="A1056" s="127"/>
    </row>
    <row r="1057" spans="1:1" x14ac:dyDescent="0.2">
      <c r="A1057" s="127"/>
    </row>
    <row r="1058" spans="1:1" x14ac:dyDescent="0.2">
      <c r="A1058" s="127"/>
    </row>
    <row r="1059" spans="1:1" x14ac:dyDescent="0.2">
      <c r="A1059" s="127"/>
    </row>
    <row r="1060" spans="1:1" x14ac:dyDescent="0.2">
      <c r="A1060" s="127"/>
    </row>
    <row r="1061" spans="1:1" x14ac:dyDescent="0.2">
      <c r="A1061" s="127"/>
    </row>
    <row r="1062" spans="1:1" x14ac:dyDescent="0.2">
      <c r="A1062" s="127"/>
    </row>
    <row r="1063" spans="1:1" x14ac:dyDescent="0.2">
      <c r="A1063" s="127"/>
    </row>
    <row r="1064" spans="1:1" x14ac:dyDescent="0.2">
      <c r="A1064" s="127"/>
    </row>
    <row r="1065" spans="1:1" x14ac:dyDescent="0.2">
      <c r="A1065" s="127"/>
    </row>
    <row r="1066" spans="1:1" x14ac:dyDescent="0.2">
      <c r="A1066" s="127"/>
    </row>
    <row r="1067" spans="1:1" x14ac:dyDescent="0.2">
      <c r="A1067" s="127"/>
    </row>
    <row r="1068" spans="1:1" x14ac:dyDescent="0.2">
      <c r="A1068" s="127"/>
    </row>
    <row r="1069" spans="1:1" x14ac:dyDescent="0.2">
      <c r="A1069" s="127"/>
    </row>
    <row r="1070" spans="1:1" x14ac:dyDescent="0.2">
      <c r="A1070" s="127"/>
    </row>
    <row r="1071" spans="1:1" x14ac:dyDescent="0.2">
      <c r="A1071" s="127"/>
    </row>
    <row r="1072" spans="1:1" x14ac:dyDescent="0.2">
      <c r="A1072" s="127"/>
    </row>
    <row r="1073" spans="1:1" x14ac:dyDescent="0.2">
      <c r="A1073" s="127"/>
    </row>
    <row r="1074" spans="1:1" x14ac:dyDescent="0.2">
      <c r="A1074" s="127"/>
    </row>
    <row r="1075" spans="1:1" x14ac:dyDescent="0.2">
      <c r="A1075" s="127"/>
    </row>
    <row r="1076" spans="1:1" x14ac:dyDescent="0.2">
      <c r="A1076" s="127"/>
    </row>
    <row r="1077" spans="1:1" x14ac:dyDescent="0.2">
      <c r="A1077" s="127"/>
    </row>
    <row r="1078" spans="1:1" x14ac:dyDescent="0.2">
      <c r="A1078" s="127"/>
    </row>
    <row r="1079" spans="1:1" x14ac:dyDescent="0.2">
      <c r="A1079" s="127"/>
    </row>
    <row r="1080" spans="1:1" x14ac:dyDescent="0.2">
      <c r="A1080" s="127"/>
    </row>
    <row r="1081" spans="1:1" x14ac:dyDescent="0.2">
      <c r="A1081" s="127"/>
    </row>
    <row r="1082" spans="1:1" x14ac:dyDescent="0.2">
      <c r="A1082" s="127"/>
    </row>
    <row r="1083" spans="1:1" x14ac:dyDescent="0.2">
      <c r="A1083" s="127"/>
    </row>
    <row r="1084" spans="1:1" x14ac:dyDescent="0.2">
      <c r="A1084" s="127"/>
    </row>
    <row r="1085" spans="1:1" x14ac:dyDescent="0.2">
      <c r="A1085" s="127"/>
    </row>
    <row r="1086" spans="1:1" x14ac:dyDescent="0.2">
      <c r="A1086" s="127"/>
    </row>
    <row r="1087" spans="1:1" x14ac:dyDescent="0.2">
      <c r="A1087" s="127"/>
    </row>
    <row r="1088" spans="1:1" x14ac:dyDescent="0.2">
      <c r="A1088" s="127"/>
    </row>
    <row r="1089" spans="1:1" x14ac:dyDescent="0.2">
      <c r="A1089" s="127"/>
    </row>
    <row r="1090" spans="1:1" x14ac:dyDescent="0.2">
      <c r="A1090" s="127"/>
    </row>
    <row r="1091" spans="1:1" x14ac:dyDescent="0.2">
      <c r="A1091" s="127"/>
    </row>
    <row r="1092" spans="1:1" x14ac:dyDescent="0.2">
      <c r="A1092" s="127"/>
    </row>
    <row r="1093" spans="1:1" x14ac:dyDescent="0.2">
      <c r="A1093" s="127"/>
    </row>
    <row r="1094" spans="1:1" x14ac:dyDescent="0.2">
      <c r="A1094" s="127"/>
    </row>
    <row r="1095" spans="1:1" x14ac:dyDescent="0.2">
      <c r="A1095" s="127"/>
    </row>
    <row r="1096" spans="1:1" x14ac:dyDescent="0.2">
      <c r="A1096" s="127"/>
    </row>
    <row r="1097" spans="1:1" x14ac:dyDescent="0.2">
      <c r="A1097" s="127"/>
    </row>
    <row r="1098" spans="1:1" x14ac:dyDescent="0.2">
      <c r="A1098" s="127"/>
    </row>
    <row r="1099" spans="1:1" x14ac:dyDescent="0.2">
      <c r="A1099" s="127"/>
    </row>
    <row r="1100" spans="1:1" x14ac:dyDescent="0.2">
      <c r="A1100" s="127"/>
    </row>
    <row r="1101" spans="1:1" x14ac:dyDescent="0.2">
      <c r="A1101" s="127"/>
    </row>
    <row r="1102" spans="1:1" x14ac:dyDescent="0.2">
      <c r="A1102" s="127"/>
    </row>
    <row r="1103" spans="1:1" x14ac:dyDescent="0.2">
      <c r="A1103" s="127"/>
    </row>
    <row r="1104" spans="1:1" x14ac:dyDescent="0.2">
      <c r="A1104" s="127"/>
    </row>
    <row r="1105" spans="1:1" x14ac:dyDescent="0.2">
      <c r="A1105" s="127"/>
    </row>
    <row r="1106" spans="1:1" x14ac:dyDescent="0.2">
      <c r="A1106" s="127"/>
    </row>
    <row r="1107" spans="1:1" x14ac:dyDescent="0.2">
      <c r="A1107" s="127"/>
    </row>
    <row r="1108" spans="1:1" x14ac:dyDescent="0.2">
      <c r="A1108" s="127"/>
    </row>
    <row r="1109" spans="1:1" x14ac:dyDescent="0.2">
      <c r="A1109" s="127"/>
    </row>
    <row r="1110" spans="1:1" x14ac:dyDescent="0.2">
      <c r="A1110" s="127"/>
    </row>
    <row r="1111" spans="1:1" x14ac:dyDescent="0.2">
      <c r="A1111" s="127"/>
    </row>
    <row r="1112" spans="1:1" x14ac:dyDescent="0.2">
      <c r="A1112" s="127"/>
    </row>
    <row r="1113" spans="1:1" x14ac:dyDescent="0.2">
      <c r="A1113" s="127"/>
    </row>
    <row r="1114" spans="1:1" x14ac:dyDescent="0.2">
      <c r="A1114" s="127"/>
    </row>
    <row r="1115" spans="1:1" x14ac:dyDescent="0.2">
      <c r="A1115" s="127"/>
    </row>
    <row r="1116" spans="1:1" x14ac:dyDescent="0.2">
      <c r="A1116" s="127"/>
    </row>
    <row r="1117" spans="1:1" x14ac:dyDescent="0.2">
      <c r="A1117" s="127"/>
    </row>
    <row r="1118" spans="1:1" x14ac:dyDescent="0.2">
      <c r="A1118" s="127"/>
    </row>
    <row r="1119" spans="1:1" x14ac:dyDescent="0.2">
      <c r="A1119" s="127"/>
    </row>
    <row r="1120" spans="1:1" x14ac:dyDescent="0.2">
      <c r="A1120" s="127"/>
    </row>
    <row r="1121" spans="1:1" x14ac:dyDescent="0.2">
      <c r="A1121" s="127"/>
    </row>
    <row r="1122" spans="1:1" x14ac:dyDescent="0.2">
      <c r="A1122" s="127"/>
    </row>
    <row r="1123" spans="1:1" x14ac:dyDescent="0.2">
      <c r="A1123" s="127"/>
    </row>
    <row r="1124" spans="1:1" x14ac:dyDescent="0.2">
      <c r="A1124" s="127"/>
    </row>
    <row r="1125" spans="1:1" x14ac:dyDescent="0.2">
      <c r="A1125" s="127"/>
    </row>
    <row r="1126" spans="1:1" x14ac:dyDescent="0.2">
      <c r="A1126" s="127"/>
    </row>
    <row r="1127" spans="1:1" x14ac:dyDescent="0.2">
      <c r="A1127" s="127"/>
    </row>
    <row r="1128" spans="1:1" x14ac:dyDescent="0.2">
      <c r="A1128" s="127"/>
    </row>
    <row r="1129" spans="1:1" x14ac:dyDescent="0.2">
      <c r="A1129" s="127"/>
    </row>
    <row r="1130" spans="1:1" x14ac:dyDescent="0.2">
      <c r="A1130" s="127"/>
    </row>
    <row r="1131" spans="1:1" x14ac:dyDescent="0.2">
      <c r="A1131" s="127"/>
    </row>
    <row r="1132" spans="1:1" x14ac:dyDescent="0.2">
      <c r="A1132" s="127"/>
    </row>
    <row r="1133" spans="1:1" x14ac:dyDescent="0.2">
      <c r="A1133" s="127"/>
    </row>
    <row r="1134" spans="1:1" x14ac:dyDescent="0.2">
      <c r="A1134" s="127"/>
    </row>
    <row r="1135" spans="1:1" x14ac:dyDescent="0.2">
      <c r="A1135" s="127"/>
    </row>
    <row r="1136" spans="1:1" x14ac:dyDescent="0.2">
      <c r="A1136" s="127"/>
    </row>
    <row r="1137" spans="1:1" x14ac:dyDescent="0.2">
      <c r="A1137" s="127"/>
    </row>
    <row r="1138" spans="1:1" x14ac:dyDescent="0.2">
      <c r="A1138" s="127"/>
    </row>
    <row r="1139" spans="1:1" x14ac:dyDescent="0.2">
      <c r="A1139" s="127"/>
    </row>
    <row r="1140" spans="1:1" x14ac:dyDescent="0.2">
      <c r="A1140" s="127"/>
    </row>
    <row r="1141" spans="1:1" x14ac:dyDescent="0.2">
      <c r="A1141" s="127"/>
    </row>
    <row r="1142" spans="1:1" x14ac:dyDescent="0.2">
      <c r="A1142" s="127"/>
    </row>
    <row r="1143" spans="1:1" x14ac:dyDescent="0.2">
      <c r="A1143" s="127"/>
    </row>
    <row r="1144" spans="1:1" x14ac:dyDescent="0.2">
      <c r="A1144" s="127"/>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D221F8930DEF4F821A91532FC67329" ma:contentTypeVersion="13" ma:contentTypeDescription="Create a new document." ma:contentTypeScope="" ma:versionID="a852836e7a8466ac7b4d3c1f76d55dfe">
  <xsd:schema xmlns:xsd="http://www.w3.org/2001/XMLSchema" xmlns:xs="http://www.w3.org/2001/XMLSchema" xmlns:p="http://schemas.microsoft.com/office/2006/metadata/properties" xmlns:ns2="9a22ba33-2bff-4644-945e-d418389664f2" xmlns:ns3="ea2b100f-34a6-485c-add3-2e8804de816d" targetNamespace="http://schemas.microsoft.com/office/2006/metadata/properties" ma:root="true" ma:fieldsID="7e89ecbd607629c453b9797ccf63ee81" ns2:_="" ns3:_="">
    <xsd:import namespace="9a22ba33-2bff-4644-945e-d418389664f2"/>
    <xsd:import namespace="ea2b100f-34a6-485c-add3-2e8804de816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2ba33-2bff-4644-945e-d418389664f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2047f0c-6c63-417f-9f26-eec6ad7684a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2b100f-34a6-485c-add3-2e8804de816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8624d9f-96bb-48c7-8717-d5c1c7e47930}" ma:internalName="TaxCatchAll" ma:showField="CatchAllData" ma:web="ea2b100f-34a6-485c-add3-2e8804de8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a2b100f-34a6-485c-add3-2e8804de816d" xsi:nil="true"/>
    <lcf76f155ced4ddcb4097134ff3c332f xmlns="9a22ba33-2bff-4644-945e-d41838966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7D23EA-17C3-4655-82A9-C1D0910379D2}"/>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 Jurković</cp:lastModifiedBy>
  <cp:lastPrinted>2018-04-25T06:49:36Z</cp:lastPrinted>
  <dcterms:created xsi:type="dcterms:W3CDTF">2008-10-17T11:51:54Z</dcterms:created>
  <dcterms:modified xsi:type="dcterms:W3CDTF">2026-10-27T11:02:10Z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0x010100E6D221F8930DEF4F821A91532FC67329</vt:lpwstr>
  </property>
</Properties>
</file>